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70" windowWidth="8880" windowHeight="3885" tabRatio="899" firstSheet="1" activeTab="4"/>
  </bookViews>
  <sheets>
    <sheet name="Anexo I-BALANCO ORCAMENTARIO" sheetId="1" r:id="rId1"/>
    <sheet name="Anexo II-DESP FUNC-SUBFUNC" sheetId="2" r:id="rId2"/>
    <sheet name="Anexo IX - RP PODER E ORGAO" sheetId="3" r:id="rId3"/>
    <sheet name="Anexo XII-PROJ AT REG GERAL HIP" sheetId="4" state="hidden" r:id="rId4"/>
    <sheet name="Anexo XVII - Simplificado" sheetId="5" r:id="rId5"/>
  </sheets>
  <externalReferences>
    <externalReference r:id="rId8"/>
    <externalReference r:id="rId9"/>
  </externalReferences>
  <definedNames>
    <definedName name="_xlnm.Print_Area" localSheetId="0">'Anexo I-BALANCO ORCAMENTARIO'!$A$1:$J$80</definedName>
    <definedName name="_xlnm.Print_Area" localSheetId="1">'Anexo II-DESP FUNC-SUBFUNC'!$A$1:$J$44</definedName>
    <definedName name="_xlnm.Print_Area" localSheetId="2">'Anexo IX - RP PODER E ORGAO'!$A$1:$J$41</definedName>
    <definedName name="_xlnm.Print_Area" localSheetId="4">'Anexo XVII - Simplificado'!$A$1:$E$91</definedName>
    <definedName name="Detalhes_do_Demonstrativo_MDE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'Anexo IX - RP PODER E ORGAO'!#REF!,'Anexo IX - RP PODER E ORGAO'!$G$16:$J$23</definedName>
    <definedName name="Planilha_1ÁreaTotal">#REF!,#REF!</definedName>
    <definedName name="Planilha_1CabGráfico" localSheetId="2">'Anexo IX - RP PODER E ORGAO'!#REF!</definedName>
    <definedName name="Planilha_1CabGráfico">#REF!</definedName>
    <definedName name="Planilha_1TítCols" localSheetId="2">'Anexo IX - RP PODER E ORGAO'!#REF!,'Anexo IX - RP PODER E ORGAO'!#REF!</definedName>
    <definedName name="Planilha_1TítCols">#REF!,#REF!</definedName>
    <definedName name="Planilha_1TítLins" localSheetId="2">'Anexo IX - RP PODER E ORGAO'!#REF!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<sst xmlns="http://schemas.openxmlformats.org/spreadsheetml/2006/main" count="310" uniqueCount="193">
  <si>
    <t>RECEITAS DE CAPITAL</t>
  </si>
  <si>
    <t>TOTAL</t>
  </si>
  <si>
    <t>DESPESAS CORRENTES</t>
  </si>
  <si>
    <t>DESPESAS DE CAPITAL</t>
  </si>
  <si>
    <t>RECEITAS</t>
  </si>
  <si>
    <t>DESPESAS</t>
  </si>
  <si>
    <t>ORÇAMENTOS FISCAL E DA SEGURIDADE SOCIAL</t>
  </si>
  <si>
    <t>RELATÓRIO RESUMIDO DA EXECUÇÃO ORÇAMENTÁRIA</t>
  </si>
  <si>
    <t>SALDO</t>
  </si>
  <si>
    <t>PREVISÃO INICIAL</t>
  </si>
  <si>
    <t>%</t>
  </si>
  <si>
    <t>OUTRAS RECEITAS CORRENTES</t>
  </si>
  <si>
    <t>Alienação de Bens Móveis</t>
  </si>
  <si>
    <t>Alienação de Bens Imóveis</t>
  </si>
  <si>
    <t>RP PROCESSADOS</t>
  </si>
  <si>
    <t>RP NÃO-PROCESSADOS</t>
  </si>
  <si>
    <t>Cancelados</t>
  </si>
  <si>
    <t>Pagos</t>
  </si>
  <si>
    <t xml:space="preserve">A Pagar </t>
  </si>
  <si>
    <t>A Pagar</t>
  </si>
  <si>
    <t>RECEITAS REALIZADAS</t>
  </si>
  <si>
    <t>No Bimestre</t>
  </si>
  <si>
    <t>DESPESAS LIQUIDADAS</t>
  </si>
  <si>
    <t>PREVISÃO       ATUALIZADA</t>
  </si>
  <si>
    <t>SALDO  A   REALIZAR</t>
  </si>
  <si>
    <t>SUBTOTAL DAS RECEITAS  (I)</t>
  </si>
  <si>
    <t>DESPESAS EMPENHADAS</t>
  </si>
  <si>
    <t>DOTAÇÃO</t>
  </si>
  <si>
    <t>CRÉDITOS</t>
  </si>
  <si>
    <t>BALANÇO ORÇAMENTÁRIO</t>
  </si>
  <si>
    <t>&lt;PERÍODO DE REFERÊNCIA&gt;</t>
  </si>
  <si>
    <t xml:space="preserve"> INICIAL        </t>
  </si>
  <si>
    <t xml:space="preserve">ATUALIZADA  </t>
  </si>
  <si>
    <t>ADICIONAIS</t>
  </si>
  <si>
    <t>FUNÇÃO/SUBFUNÇÃO</t>
  </si>
  <si>
    <t>DOTAÇÃO INICIAL</t>
  </si>
  <si>
    <t>DOTAÇÃO ATUALIZADA</t>
  </si>
  <si>
    <t>DEMONSTRATIVO DA EXECUÇÃO DAS DESPESAS POR FUNÇÃO/SUBFUNÇÃO</t>
  </si>
  <si>
    <t>RESERVA DE CONTINGÊNCIA</t>
  </si>
  <si>
    <t>Continuação (2/2)</t>
  </si>
  <si>
    <t>PODER / ÓRGÃO</t>
  </si>
  <si>
    <t>JUDICIÁRIO</t>
  </si>
  <si>
    <t>DEMONSTRATIVO DOS RESTOS A PAGAR POR PODER E ÓRGÃO</t>
  </si>
  <si>
    <t xml:space="preserve"> LRF, Art. 52, inciso II, alínea "c" - Anexo II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</si>
  <si>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</si>
  <si>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</si>
  <si>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</si>
  <si>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</si>
  <si>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</si>
  <si>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</si>
  <si>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</si>
  <si>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</si>
  <si>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</si>
  <si>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</si>
  <si>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JUDICIÁRIA</t>
  </si>
  <si>
    <t>R$ Milhares</t>
  </si>
  <si>
    <t>ORÇAMENTO DA SEGURIDADE SOCIAL</t>
  </si>
  <si>
    <t>Inscritos</t>
  </si>
  <si>
    <t>Exercícios Anteriores</t>
  </si>
  <si>
    <t>TABELA DE HIPÓTESES</t>
  </si>
  <si>
    <t xml:space="preserve"> LRF, art. 53, inciso V - Anexo IX</t>
  </si>
  <si>
    <t>RECEITAS CORRENTES</t>
  </si>
  <si>
    <t>Taxas</t>
  </si>
  <si>
    <t>RECEITA PATRIMONIAL</t>
  </si>
  <si>
    <t>Outras Receitas Patrimoniais</t>
  </si>
  <si>
    <t>TRANSFERENCIAS CORRENTES</t>
  </si>
  <si>
    <t>Transferências Intergovernamentais</t>
  </si>
  <si>
    <t>Transferências de Convênios</t>
  </si>
  <si>
    <t>Receitas Correntes Diversas</t>
  </si>
  <si>
    <t>Refinanciamento da Dívida Mobiliária</t>
  </si>
  <si>
    <t>Refinanciamento  de Outras Dívidas</t>
  </si>
  <si>
    <t>ALIENACAO DE BENS</t>
  </si>
  <si>
    <t>TRANSFERENCIAS DE CAPITAL</t>
  </si>
  <si>
    <t>OUTRAS RECEITAS DE CAPITAL</t>
  </si>
  <si>
    <t>Receitas de Capital Diversas</t>
  </si>
  <si>
    <t>PESSOAL E ENCARGOS SOCIAIS</t>
  </si>
  <si>
    <t>OUTRAS DESPESAS CORRENTES</t>
  </si>
  <si>
    <t>INVESTIMENTOS</t>
  </si>
  <si>
    <t>INVERSÕES FINANCEIRAS</t>
  </si>
  <si>
    <t>Refinanciamento de Outras Dívidas</t>
  </si>
  <si>
    <t xml:space="preserve"> LRF, Art. 52, inciso I, alíneas "a" e "b" do inciso II e §1º - Anexo I</t>
  </si>
  <si>
    <t>DESPESAS COM AÇÕES E SERVIÇOS PÚBLICOS DE SAÚDE</t>
  </si>
  <si>
    <t>RECEITA TRIBUTARIA</t>
  </si>
  <si>
    <t>–</t>
  </si>
  <si>
    <t>OPERAÇÕES DE CRÉDITO - REFINANCIAMENTO (II)</t>
  </si>
  <si>
    <t>SUBTOTAL DAS DESPESAS (VIII)</t>
  </si>
  <si>
    <t>AMORTIZAÇÃO DA DÍVIDA - REFINANCIAMENTO (IX)</t>
  </si>
  <si>
    <t>SUPERÁVIT (XI)</t>
  </si>
  <si>
    <t>TOTAL (XII) = (X + XI)</t>
  </si>
  <si>
    <t>SUBTOTAL COM REFINANCIAMENTO (X) = (VIII + IX)</t>
  </si>
  <si>
    <t>SUBTOTAL COM REFINANCIAMENTO (III) = (I + II)</t>
  </si>
  <si>
    <t xml:space="preserve">BALANÇO ORÇAMENTÁRIO - RECEITAS </t>
  </si>
  <si>
    <t xml:space="preserve">Receitas Realizadas </t>
  </si>
  <si>
    <t>BALANÇO ORÇAMENTÁRIO - DESPESAS</t>
  </si>
  <si>
    <t>Dotação Atualizada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</si>
  <si>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</si>
  <si>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</si>
  <si>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</si>
  <si>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</si>
  <si>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</si>
  <si>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>Resultado Previdenciário (I - II)</t>
  </si>
  <si>
    <t>RESULTADOS NOMINAL E PRIMÁRIO</t>
  </si>
  <si>
    <t>Meta Fixada no Anexo de Metas Fiscais da LDO</t>
  </si>
  <si>
    <t xml:space="preserve"> % em Relação à Meta</t>
  </si>
  <si>
    <t>Resultado Nominal</t>
  </si>
  <si>
    <t>Resultado Primário</t>
  </si>
  <si>
    <t>MOVIMENTAÇÃO DOS RESTOS A PAGAR</t>
  </si>
  <si>
    <t>Inscrição</t>
  </si>
  <si>
    <t xml:space="preserve">Saldo </t>
  </si>
  <si>
    <t>RESTOS A PAGAR PROCESSADOS</t>
  </si>
  <si>
    <t>RESTOS A PAGAR NÃO-PROCESSADOS</t>
  </si>
  <si>
    <t>Limites Constitucionais Anuais</t>
  </si>
  <si>
    <t>% Mínimo a Aplicar no Exercício</t>
  </si>
  <si>
    <t>% Aplicado até &lt;bimestre&gt;</t>
  </si>
  <si>
    <t>Mínimo Anual de 60% das Despesas com MDE no Ensino Fundamental</t>
  </si>
  <si>
    <t>Mínimo Anual de 60% do FUNDEF na Remuneração dos Professores do Ensino Fundamental</t>
  </si>
  <si>
    <t>Limite Constitucional Anual</t>
  </si>
  <si>
    <t>Valor apurado até o bimestre</t>
  </si>
  <si>
    <t>Saldo a Realizar</t>
  </si>
  <si>
    <t>Receita de Operação de Crédito</t>
  </si>
  <si>
    <t>Despesa de Capital Líquida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</si>
  <si>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</si>
  <si>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</si>
  <si>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</si>
  <si>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</si>
  <si>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Previsão Inicial da Receita</t>
  </si>
  <si>
    <t>Previsão Atualizada da Receita</t>
  </si>
  <si>
    <t>Saldos de Exercícios Anteriores</t>
  </si>
  <si>
    <t>Deficit Orçamentário</t>
  </si>
  <si>
    <t>Dotação Inicial</t>
  </si>
  <si>
    <t>Superavit Orçamentário</t>
  </si>
  <si>
    <t>Receitas Previdenciárias (I)</t>
  </si>
  <si>
    <t>Despesas Previdenciárias (II)</t>
  </si>
  <si>
    <t>Poder Judiciário</t>
  </si>
  <si>
    <t>20º Exercício</t>
  </si>
  <si>
    <t>Até o bimestre</t>
  </si>
  <si>
    <t>Despesas Próprias com Ações e Serviços Públicos de Saúde</t>
  </si>
  <si>
    <t>DESPESAS COM MANUTENÇÃO E DESENVOLVIMENTO DO ENSINO - MDE</t>
  </si>
  <si>
    <t>RECEITAS / DESPESAS DOS REGIMES DE PREVIDÊNCIA</t>
  </si>
  <si>
    <t>Regime Geral de Previdência Social</t>
  </si>
  <si>
    <t>Regime Próprio de Previdência Social dos Servidores Públicos</t>
  </si>
  <si>
    <t>Receitas Previdenciárias (III)</t>
  </si>
  <si>
    <t>Despesas Previdenciárias (IV)</t>
  </si>
  <si>
    <t>Resultado Previdenciário (III - IV)</t>
  </si>
  <si>
    <t>PROJEÇÃO ATUARIAL DOS REGIMES DE PREVIDÊNCIA</t>
  </si>
  <si>
    <t>Exercício em Referência</t>
  </si>
  <si>
    <t>10º Exercício</t>
  </si>
  <si>
    <t>até o bimestre</t>
  </si>
  <si>
    <t>Resultado Apurado até o bimestre</t>
  </si>
  <si>
    <t>% Aplicado até o bimestre</t>
  </si>
  <si>
    <t>Valor apurado</t>
  </si>
  <si>
    <t>RECEITAS DE OPERAÇÕES DE CRÉDITO E DESPESAS DE CAPITAL</t>
  </si>
  <si>
    <t>Mínimo Anual de &lt;18% / 25%&gt; dos Impostos na Manutenção e Desenvolvimento do Ensino - MDE</t>
  </si>
  <si>
    <t>&lt;25% / 18%&gt;</t>
  </si>
  <si>
    <t>até  o bimestre</t>
  </si>
  <si>
    <t>No bimestre</t>
  </si>
  <si>
    <t xml:space="preserve"> Até o bimestre</t>
  </si>
  <si>
    <t>LRF, Art. 48 - Anexo XVII</t>
  </si>
  <si>
    <t>DEMONSTRATIVO SIMPLIFICADO DO RELATÓRIO RESUMIDO DA EXECUÇÃO ORÇAMENTÁRIA</t>
  </si>
  <si>
    <t>SALDOS DE EXERCÍCIOS ANTERIORES</t>
  </si>
  <si>
    <t>DÉFICIT (IV)</t>
  </si>
  <si>
    <t>TOTAL (V) = (III + IV)</t>
  </si>
  <si>
    <t>-</t>
  </si>
  <si>
    <t>TRIBUNAL DE JUSTIÇA DO ESTADO DO ACRE</t>
  </si>
  <si>
    <t xml:space="preserve">     Ação Judiciária</t>
  </si>
  <si>
    <t xml:space="preserve">     Reserva de Contingência</t>
  </si>
  <si>
    <t>RESERVA DE CONTINGÊNCIA DO RPPS</t>
  </si>
  <si>
    <t xml:space="preserve">     Reserva de Contingência do RPPS</t>
  </si>
  <si>
    <t xml:space="preserve">até o  bimestre  </t>
  </si>
  <si>
    <t>Tribunal de Justiça</t>
  </si>
  <si>
    <t xml:space="preserve">    Tribunal de Justica - Fundo Judiciario</t>
  </si>
  <si>
    <t>POR PODER</t>
  </si>
  <si>
    <t xml:space="preserve">Cancelamento </t>
  </si>
  <si>
    <t xml:space="preserve">Pagamento </t>
  </si>
  <si>
    <t>FONTE: Sistema de Contabilidade Pública TJ/AC</t>
  </si>
  <si>
    <t xml:space="preserve">Des. Samoel Martins Evangelista                                                       </t>
  </si>
  <si>
    <t>Dirce Oliveira Teodoro</t>
  </si>
  <si>
    <t>Francisco das Chagas Rocha</t>
  </si>
  <si>
    <t xml:space="preserve">         Presidente/TJ                                                                                                  </t>
  </si>
  <si>
    <t>Coordenadora de Finanças</t>
  </si>
  <si>
    <t>Tec. em Contabilidade</t>
  </si>
  <si>
    <t xml:space="preserve">                                                                                                                                              </t>
  </si>
  <si>
    <t xml:space="preserve">    CRC/AC nº. 000488/0-O</t>
  </si>
  <si>
    <t xml:space="preserve">         Presidente/TJ                                                                                                  Coordenadora de Finanças                              Tec. em contabilidade CRC/AC nº. 00488/0-O                                </t>
  </si>
  <si>
    <t xml:space="preserve">Des. Samoel Martins Evangelista                                                                               Dirce Oliveira Teodoro                                        Francisco das Chagas Rocha                                     </t>
  </si>
  <si>
    <t>Em 30 de dezembro de 2005</t>
  </si>
  <si>
    <t>Inscritos em 30 de dezembro de 2005</t>
  </si>
  <si>
    <t>Março - Abril</t>
  </si>
  <si>
    <t>Abril</t>
  </si>
  <si>
    <t>Mar - Abr</t>
  </si>
  <si>
    <t>Jan - Abr</t>
  </si>
  <si>
    <t>JANEIRO A ABRIL 2006 / SEGUNDO BIMESTRE - MARÇO - ABRIL</t>
  </si>
  <si>
    <t xml:space="preserve">JANEIRO A ABRIL 2006 / SEGUNDO BIMESTRE - MARÇO - ABRIL 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</si>
</sst>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#,##0.0000_);\(#,##0.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/>
    </xf>
    <xf numFmtId="37" fontId="7" fillId="0" borderId="5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indent="2"/>
    </xf>
    <xf numFmtId="49" fontId="7" fillId="0" borderId="4" xfId="0" applyNumberFormat="1" applyFont="1" applyBorder="1" applyAlignment="1">
      <alignment horizontal="left" indent="1"/>
    </xf>
    <xf numFmtId="49" fontId="8" fillId="0" borderId="6" xfId="0" applyNumberFormat="1" applyFont="1" applyBorder="1" applyAlignment="1">
      <alignment horizontal="left"/>
    </xf>
    <xf numFmtId="37" fontId="7" fillId="0" borderId="7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left"/>
    </xf>
    <xf numFmtId="37" fontId="8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14" xfId="0" applyFont="1" applyBorder="1" applyAlignment="1">
      <alignment horizontal="center" vertical="center"/>
    </xf>
    <xf numFmtId="37" fontId="7" fillId="0" borderId="1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7" fillId="0" borderId="11" xfId="0" applyFont="1" applyBorder="1" applyAlignment="1">
      <alignment/>
    </xf>
    <xf numFmtId="37" fontId="7" fillId="0" borderId="1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indent="1"/>
    </xf>
    <xf numFmtId="0" fontId="10" fillId="0" borderId="0" xfId="0" applyFont="1" applyAlignment="1">
      <alignment horizontal="right"/>
    </xf>
    <xf numFmtId="37" fontId="7" fillId="0" borderId="10" xfId="0" applyNumberFormat="1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 horizontal="left" indent="1"/>
    </xf>
    <xf numFmtId="0" fontId="7" fillId="0" borderId="15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indent="1"/>
    </xf>
    <xf numFmtId="0" fontId="8" fillId="0" borderId="0" xfId="0" applyNumberFormat="1" applyFont="1" applyAlignment="1">
      <alignment/>
    </xf>
    <xf numFmtId="0" fontId="8" fillId="0" borderId="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7" fillId="0" borderId="0" xfId="0" applyNumberFormat="1" applyFont="1" applyAlignment="1">
      <alignment vertical="top"/>
    </xf>
    <xf numFmtId="0" fontId="7" fillId="0" borderId="14" xfId="0" applyNumberFormat="1" applyFont="1" applyBorder="1" applyAlignment="1">
      <alignment horizontal="left" indent="1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6" xfId="0" applyNumberFormat="1" applyFont="1" applyBorder="1" applyAlignment="1">
      <alignment horizontal="center"/>
    </xf>
    <xf numFmtId="37" fontId="7" fillId="0" borderId="8" xfId="0" applyNumberFormat="1" applyFont="1" applyFill="1" applyBorder="1" applyAlignment="1">
      <alignment horizontal="center" vertical="center"/>
    </xf>
    <xf numFmtId="181" fontId="7" fillId="0" borderId="1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1" fontId="7" fillId="0" borderId="8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top"/>
    </xf>
    <xf numFmtId="181" fontId="7" fillId="0" borderId="1" xfId="0" applyNumberFormat="1" applyFont="1" applyBorder="1" applyAlignment="1">
      <alignment vertical="center"/>
    </xf>
    <xf numFmtId="37" fontId="7" fillId="0" borderId="1" xfId="0" applyNumberFormat="1" applyFont="1" applyFill="1" applyBorder="1" applyAlignment="1">
      <alignment horizontal="center" vertical="center"/>
    </xf>
    <xf numFmtId="37" fontId="7" fillId="0" borderId="3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justify"/>
    </xf>
    <xf numFmtId="0" fontId="7" fillId="0" borderId="2" xfId="0" applyFont="1" applyBorder="1" applyAlignment="1">
      <alignment horizontal="center" vertical="justify"/>
    </xf>
    <xf numFmtId="0" fontId="7" fillId="0" borderId="7" xfId="0" applyFont="1" applyBorder="1" applyAlignment="1">
      <alignment horizontal="center" vertical="justify"/>
    </xf>
    <xf numFmtId="9" fontId="7" fillId="0" borderId="5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indent="3"/>
    </xf>
    <xf numFmtId="181" fontId="7" fillId="0" borderId="0" xfId="0" applyNumberFormat="1" applyFont="1" applyBorder="1" applyAlignment="1">
      <alignment horizontal="center" vertical="center" wrapText="1"/>
    </xf>
    <xf numFmtId="181" fontId="7" fillId="0" borderId="13" xfId="0" applyNumberFormat="1" applyFont="1" applyBorder="1" applyAlignment="1">
      <alignment horizontal="center" vertical="center" wrapText="1"/>
    </xf>
    <xf numFmtId="191" fontId="7" fillId="0" borderId="5" xfId="22" applyNumberFormat="1" applyFont="1" applyBorder="1" applyAlignment="1">
      <alignment/>
    </xf>
    <xf numFmtId="191" fontId="7" fillId="0" borderId="1" xfId="2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1"/>
    </xf>
    <xf numFmtId="191" fontId="9" fillId="0" borderId="10" xfId="22" applyNumberFormat="1" applyFont="1" applyBorder="1" applyAlignment="1">
      <alignment/>
    </xf>
    <xf numFmtId="43" fontId="9" fillId="0" borderId="10" xfId="22" applyNumberFormat="1" applyFont="1" applyBorder="1" applyAlignment="1">
      <alignment/>
    </xf>
    <xf numFmtId="191" fontId="9" fillId="0" borderId="11" xfId="22" applyNumberFormat="1" applyFont="1" applyBorder="1" applyAlignment="1">
      <alignment/>
    </xf>
    <xf numFmtId="0" fontId="7" fillId="0" borderId="4" xfId="0" applyFont="1" applyBorder="1" applyAlignment="1">
      <alignment horizontal="left" vertical="center" indent="1"/>
    </xf>
    <xf numFmtId="191" fontId="7" fillId="0" borderId="1" xfId="22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7" fillId="0" borderId="9" xfId="0" applyFont="1" applyBorder="1" applyAlignment="1">
      <alignment horizontal="left" indent="1"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center"/>
    </xf>
    <xf numFmtId="37" fontId="7" fillId="0" borderId="4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7" fontId="7" fillId="0" borderId="12" xfId="0" applyNumberFormat="1" applyFont="1" applyBorder="1" applyAlignment="1">
      <alignment/>
    </xf>
    <xf numFmtId="39" fontId="7" fillId="0" borderId="4" xfId="0" applyNumberFormat="1" applyFont="1" applyBorder="1" applyAlignment="1">
      <alignment/>
    </xf>
    <xf numFmtId="37" fontId="7" fillId="0" borderId="1" xfId="0" applyNumberFormat="1" applyFont="1" applyBorder="1" applyAlignment="1">
      <alignment wrapText="1"/>
    </xf>
    <xf numFmtId="37" fontId="7" fillId="0" borderId="6" xfId="0" applyNumberFormat="1" applyFont="1" applyBorder="1" applyAlignment="1">
      <alignment vertical="center"/>
    </xf>
    <xf numFmtId="39" fontId="7" fillId="0" borderId="7" xfId="0" applyNumberFormat="1" applyFont="1" applyBorder="1" applyAlignment="1">
      <alignment/>
    </xf>
    <xf numFmtId="37" fontId="7" fillId="0" borderId="11" xfId="0" applyNumberFormat="1" applyFont="1" applyBorder="1" applyAlignment="1">
      <alignment vertical="center"/>
    </xf>
    <xf numFmtId="37" fontId="7" fillId="0" borderId="4" xfId="0" applyNumberFormat="1" applyFont="1" applyBorder="1" applyAlignment="1">
      <alignment vertical="center"/>
    </xf>
    <xf numFmtId="37" fontId="7" fillId="0" borderId="15" xfId="0" applyNumberFormat="1" applyFont="1" applyFill="1" applyBorder="1" applyAlignment="1">
      <alignment horizontal="center" vertical="center"/>
    </xf>
    <xf numFmtId="37" fontId="7" fillId="0" borderId="11" xfId="0" applyNumberFormat="1" applyFont="1" applyFill="1" applyBorder="1" applyAlignment="1">
      <alignment horizontal="center" vertical="center"/>
    </xf>
    <xf numFmtId="37" fontId="7" fillId="0" borderId="0" xfId="0" applyNumberFormat="1" applyFont="1" applyBorder="1" applyAlignment="1">
      <alignment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7" fillId="0" borderId="3" xfId="0" applyNumberFormat="1" applyFont="1" applyBorder="1" applyAlignment="1">
      <alignment vertical="center"/>
    </xf>
    <xf numFmtId="37" fontId="7" fillId="0" borderId="13" xfId="0" applyNumberFormat="1" applyFont="1" applyBorder="1" applyAlignment="1">
      <alignment vertical="center"/>
    </xf>
    <xf numFmtId="37" fontId="7" fillId="0" borderId="13" xfId="0" applyNumberFormat="1" applyFont="1" applyFill="1" applyBorder="1" applyAlignment="1">
      <alignment horizontal="center" vertical="center"/>
    </xf>
    <xf numFmtId="37" fontId="7" fillId="0" borderId="4" xfId="0" applyNumberFormat="1" applyFont="1" applyFill="1" applyBorder="1" applyAlignment="1">
      <alignment horizontal="center" vertical="center"/>
    </xf>
    <xf numFmtId="37" fontId="7" fillId="0" borderId="12" xfId="0" applyNumberFormat="1" applyFont="1" applyFill="1" applyBorder="1" applyAlignment="1">
      <alignment horizontal="center" vertical="center"/>
    </xf>
    <xf numFmtId="37" fontId="8" fillId="0" borderId="7" xfId="0" applyNumberFormat="1" applyFont="1" applyFill="1" applyBorder="1" applyAlignment="1">
      <alignment horizontal="right" vertical="center"/>
    </xf>
    <xf numFmtId="37" fontId="8" fillId="0" borderId="6" xfId="0" applyNumberFormat="1" applyFont="1" applyFill="1" applyBorder="1" applyAlignment="1">
      <alignment horizontal="right" vertical="center"/>
    </xf>
    <xf numFmtId="39" fontId="8" fillId="0" borderId="7" xfId="0" applyNumberFormat="1" applyFont="1" applyBorder="1" applyAlignment="1">
      <alignment/>
    </xf>
    <xf numFmtId="37" fontId="8" fillId="0" borderId="8" xfId="0" applyNumberFormat="1" applyFont="1" applyBorder="1" applyAlignment="1">
      <alignment vertical="center"/>
    </xf>
    <xf numFmtId="37" fontId="7" fillId="0" borderId="6" xfId="0" applyNumberFormat="1" applyFont="1" applyFill="1" applyBorder="1" applyAlignment="1">
      <alignment horizontal="center" vertical="center"/>
    </xf>
    <xf numFmtId="37" fontId="7" fillId="0" borderId="14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/>
    </xf>
    <xf numFmtId="191" fontId="7" fillId="0" borderId="1" xfId="0" applyNumberFormat="1" applyFont="1" applyBorder="1" applyAlignment="1">
      <alignment/>
    </xf>
    <xf numFmtId="191" fontId="7" fillId="0" borderId="8" xfId="22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37" fontId="7" fillId="0" borderId="8" xfId="0" applyNumberFormat="1" applyFont="1" applyFill="1" applyBorder="1" applyAlignment="1">
      <alignment horizontal="right" vertical="center"/>
    </xf>
    <xf numFmtId="191" fontId="8" fillId="0" borderId="3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191" fontId="8" fillId="0" borderId="8" xfId="0" applyNumberFormat="1" applyFont="1" applyBorder="1" applyAlignment="1">
      <alignment/>
    </xf>
    <xf numFmtId="43" fontId="7" fillId="0" borderId="5" xfId="22" applyNumberFormat="1" applyFont="1" applyBorder="1" applyAlignment="1">
      <alignment/>
    </xf>
    <xf numFmtId="191" fontId="8" fillId="0" borderId="7" xfId="22" applyNumberFormat="1" applyFont="1" applyBorder="1" applyAlignment="1">
      <alignment/>
    </xf>
    <xf numFmtId="43" fontId="7" fillId="0" borderId="7" xfId="22" applyNumberFormat="1" applyFont="1" applyBorder="1" applyAlignment="1">
      <alignment/>
    </xf>
    <xf numFmtId="43" fontId="8" fillId="0" borderId="7" xfId="22" applyNumberFormat="1" applyFont="1" applyBorder="1" applyAlignment="1">
      <alignment/>
    </xf>
    <xf numFmtId="191" fontId="8" fillId="0" borderId="8" xfId="22" applyNumberFormat="1" applyFont="1" applyBorder="1" applyAlignment="1">
      <alignment/>
    </xf>
    <xf numFmtId="49" fontId="7" fillId="0" borderId="5" xfId="0" applyNumberFormat="1" applyFont="1" applyBorder="1" applyAlignment="1">
      <alignment horizontal="left" indent="1"/>
    </xf>
    <xf numFmtId="37" fontId="7" fillId="0" borderId="11" xfId="0" applyNumberFormat="1" applyFont="1" applyBorder="1" applyAlignment="1">
      <alignment/>
    </xf>
    <xf numFmtId="37" fontId="7" fillId="0" borderId="7" xfId="0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191" fontId="7" fillId="0" borderId="4" xfId="22" applyNumberFormat="1" applyFont="1" applyBorder="1" applyAlignment="1">
      <alignment horizontal="center" vertical="center"/>
    </xf>
    <xf numFmtId="191" fontId="7" fillId="0" borderId="5" xfId="22" applyNumberFormat="1" applyFont="1" applyBorder="1" applyAlignment="1">
      <alignment horizontal="center" vertical="justify"/>
    </xf>
    <xf numFmtId="191" fontId="7" fillId="0" borderId="0" xfId="22" applyNumberFormat="1" applyFont="1" applyBorder="1" applyAlignment="1">
      <alignment horizontal="center" vertical="center"/>
    </xf>
    <xf numFmtId="191" fontId="7" fillId="0" borderId="6" xfId="0" applyNumberFormat="1" applyFont="1" applyBorder="1" applyAlignment="1">
      <alignment horizontal="center" vertical="center"/>
    </xf>
    <xf numFmtId="191" fontId="7" fillId="0" borderId="0" xfId="22" applyNumberFormat="1" applyFont="1" applyBorder="1" applyAlignment="1">
      <alignment horizontal="right" vertical="center"/>
    </xf>
    <xf numFmtId="191" fontId="7" fillId="0" borderId="2" xfId="22" applyNumberFormat="1" applyFont="1" applyBorder="1" applyAlignment="1">
      <alignment horizontal="center" vertical="center"/>
    </xf>
    <xf numFmtId="191" fontId="7" fillId="0" borderId="9" xfId="0" applyNumberFormat="1" applyFont="1" applyBorder="1" applyAlignment="1">
      <alignment horizontal="center" vertical="center"/>
    </xf>
    <xf numFmtId="191" fontId="7" fillId="0" borderId="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14" fillId="0" borderId="9" xfId="0" applyFont="1" applyBorder="1" applyAlignment="1">
      <alignment/>
    </xf>
    <xf numFmtId="0" fontId="7" fillId="0" borderId="1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7" fontId="7" fillId="0" borderId="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191" fontId="7" fillId="0" borderId="3" xfId="22" applyNumberFormat="1" applyFont="1" applyBorder="1" applyAlignment="1">
      <alignment horizontal="right"/>
    </xf>
    <xf numFmtId="191" fontId="7" fillId="0" borderId="14" xfId="22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7" fontId="7" fillId="0" borderId="3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0" fontId="7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1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right" vertical="justify"/>
    </xf>
    <xf numFmtId="0" fontId="7" fillId="0" borderId="15" xfId="0" applyFont="1" applyBorder="1" applyAlignment="1">
      <alignment horizontal="right" vertical="justify"/>
    </xf>
    <xf numFmtId="0" fontId="7" fillId="0" borderId="3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9" xfId="0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191" fontId="7" fillId="0" borderId="3" xfId="22" applyNumberFormat="1" applyFont="1" applyBorder="1" applyAlignment="1">
      <alignment horizontal="left" indent="1"/>
    </xf>
    <xf numFmtId="191" fontId="7" fillId="0" borderId="14" xfId="22" applyNumberFormat="1" applyFont="1" applyBorder="1" applyAlignment="1">
      <alignment horizontal="left" indent="1"/>
    </xf>
    <xf numFmtId="191" fontId="7" fillId="0" borderId="11" xfId="22" applyNumberFormat="1" applyFont="1" applyBorder="1" applyAlignment="1">
      <alignment horizontal="left" indent="1"/>
    </xf>
    <xf numFmtId="191" fontId="7" fillId="0" borderId="12" xfId="22" applyNumberFormat="1" applyFont="1" applyBorder="1" applyAlignment="1">
      <alignment horizontal="left" indent="1"/>
    </xf>
    <xf numFmtId="37" fontId="7" fillId="0" borderId="11" xfId="0" applyNumberFormat="1" applyFont="1" applyBorder="1" applyAlignment="1">
      <alignment horizontal="right"/>
    </xf>
    <xf numFmtId="37" fontId="7" fillId="0" borderId="15" xfId="0" applyNumberFormat="1" applyFont="1" applyBorder="1" applyAlignment="1">
      <alignment horizontal="right"/>
    </xf>
    <xf numFmtId="191" fontId="7" fillId="0" borderId="1" xfId="22" applyNumberFormat="1" applyFont="1" applyBorder="1" applyAlignment="1">
      <alignment horizontal="left" indent="1"/>
    </xf>
    <xf numFmtId="191" fontId="7" fillId="0" borderId="4" xfId="22" applyNumberFormat="1" applyFont="1" applyBorder="1" applyAlignment="1">
      <alignment horizontal="left" indent="1"/>
    </xf>
    <xf numFmtId="191" fontId="7" fillId="0" borderId="1" xfId="22" applyNumberFormat="1" applyFont="1" applyBorder="1" applyAlignment="1">
      <alignment horizontal="right" vertical="justify"/>
    </xf>
    <xf numFmtId="191" fontId="7" fillId="0" borderId="0" xfId="22" applyNumberFormat="1" applyFont="1" applyBorder="1" applyAlignment="1">
      <alignment horizontal="right" vertical="justify"/>
    </xf>
    <xf numFmtId="191" fontId="7" fillId="0" borderId="13" xfId="22" applyNumberFormat="1" applyFont="1" applyBorder="1" applyAlignment="1">
      <alignment horizontal="left" indent="1"/>
    </xf>
    <xf numFmtId="191" fontId="7" fillId="0" borderId="1" xfId="22" applyNumberFormat="1" applyFont="1" applyBorder="1" applyAlignment="1">
      <alignment horizontal="center"/>
    </xf>
    <xf numFmtId="191" fontId="7" fillId="0" borderId="4" xfId="22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91" fontId="7" fillId="0" borderId="11" xfId="22" applyNumberFormat="1" applyFont="1" applyBorder="1" applyAlignment="1">
      <alignment horizontal="center"/>
    </xf>
    <xf numFmtId="191" fontId="7" fillId="0" borderId="12" xfId="22" applyNumberFormat="1" applyFont="1" applyBorder="1" applyAlignment="1">
      <alignment horizontal="center"/>
    </xf>
    <xf numFmtId="191" fontId="7" fillId="0" borderId="11" xfId="22" applyNumberFormat="1" applyFont="1" applyBorder="1" applyAlignment="1">
      <alignment horizontal="right" vertical="justify"/>
    </xf>
    <xf numFmtId="191" fontId="7" fillId="0" borderId="15" xfId="22" applyNumberFormat="1" applyFont="1" applyBorder="1" applyAlignment="1">
      <alignment horizontal="right" vertical="justify"/>
    </xf>
    <xf numFmtId="191" fontId="7" fillId="0" borderId="1" xfId="22" applyNumberFormat="1" applyFont="1" applyBorder="1" applyAlignment="1">
      <alignment horizontal="right"/>
    </xf>
    <xf numFmtId="191" fontId="7" fillId="0" borderId="0" xfId="22" applyNumberFormat="1" applyFont="1" applyBorder="1" applyAlignment="1">
      <alignment horizontal="right"/>
    </xf>
    <xf numFmtId="191" fontId="7" fillId="0" borderId="13" xfId="22" applyNumberFormat="1" applyFont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Moeda [0]_ultimo execução orcamentaria" xfId="19"/>
    <cellStyle name="Moeda_ultimo execução orcamentaria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104775</xdr:rowOff>
    </xdr:from>
    <xdr:to>
      <xdr:col>3</xdr:col>
      <xdr:colOff>542925</xdr:colOff>
      <xdr:row>5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38125"/>
          <a:ext cx="6572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552450</xdr:colOff>
      <xdr:row>65</xdr:row>
      <xdr:rowOff>152400</xdr:rowOff>
    </xdr:from>
    <xdr:to>
      <xdr:col>6</xdr:col>
      <xdr:colOff>114300</xdr:colOff>
      <xdr:row>70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819650" y="9467850"/>
          <a:ext cx="1752600" cy="638175"/>
        </a:xfrm>
        <a:prstGeom prst="rect"/>
        <a:noFill/>
      </xdr:spPr>
      <xdr:txBody>
        <a:bodyPr fromWordArt="1" wrap="none">
          <a:prstTxWarp prst="textSlantUp">
            <a:avLst>
              <a:gd name="adj" fmla="val 60657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Original Assinado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0</xdr:rowOff>
    </xdr:from>
    <xdr:to>
      <xdr:col>3</xdr:col>
      <xdr:colOff>352425</xdr:colOff>
      <xdr:row>4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2875"/>
          <a:ext cx="6286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552450</xdr:colOff>
      <xdr:row>30</xdr:row>
      <xdr:rowOff>47625</xdr:rowOff>
    </xdr:from>
    <xdr:to>
      <xdr:col>4</xdr:col>
      <xdr:colOff>142875</xdr:colOff>
      <xdr:row>34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3257550" y="4219575"/>
          <a:ext cx="1752600" cy="638175"/>
        </a:xfrm>
        <a:prstGeom prst="rect"/>
        <a:noFill/>
      </xdr:spPr>
      <xdr:txBody>
        <a:bodyPr fromWordArt="1" wrap="none">
          <a:prstTxWarp prst="textSlantUp">
            <a:avLst>
              <a:gd name="adj" fmla="val 60657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Original Assinado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104775</xdr:rowOff>
    </xdr:from>
    <xdr:to>
      <xdr:col>3</xdr:col>
      <xdr:colOff>609600</xdr:colOff>
      <xdr:row>6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38125"/>
          <a:ext cx="6572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19050</xdr:colOff>
      <xdr:row>28</xdr:row>
      <xdr:rowOff>9525</xdr:rowOff>
    </xdr:from>
    <xdr:to>
      <xdr:col>3</xdr:col>
      <xdr:colOff>476250</xdr:colOff>
      <xdr:row>32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2771775" y="4448175"/>
          <a:ext cx="1752600" cy="581025"/>
        </a:xfrm>
        <a:prstGeom prst="rect"/>
        <a:noFill/>
      </xdr:spPr>
      <xdr:txBody>
        <a:bodyPr fromWordArt="1" wrap="none">
          <a:prstTxWarp prst="textSlantUp">
            <a:avLst>
              <a:gd name="adj" fmla="val 60657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Original Assinado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3752850</xdr:colOff>
      <xdr:row>1</xdr:row>
      <xdr:rowOff>47625</xdr:rowOff>
    </xdr:from>
    <xdr:to>
      <xdr:col>0</xdr:col>
      <xdr:colOff>4467225</xdr:colOff>
      <xdr:row>4</xdr:row>
      <xdr:rowOff>123825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09550"/>
          <a:ext cx="7143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3152775</xdr:colOff>
      <xdr:row>81</xdr:row>
      <xdr:rowOff>152400</xdr:rowOff>
    </xdr:from>
    <xdr:to>
      <xdr:col>1</xdr:col>
      <xdr:colOff>0</xdr:colOff>
      <xdr:row>85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3152775" y="11896725"/>
          <a:ext cx="1752600" cy="581025"/>
        </a:xfrm>
        <a:prstGeom prst="rect"/>
        <a:noFill/>
      </xdr:spPr>
      <xdr:txBody>
        <a:bodyPr fromWordArt="1" wrap="none">
          <a:prstTxWarp prst="textSlantUp">
            <a:avLst>
              <a:gd name="adj" fmla="val 60657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Original Assinado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7:L80"/>
  <sheetViews>
    <sheetView showGridLines="0" workbookViewId="0" topLeftCell="B61">
      <selection activeCell="J70" sqref="J70"/>
    </sheetView>
  </sheetViews>
  <sheetFormatPr defaultColWidth="6.140625" defaultRowHeight="12.75"/>
  <cols>
    <col min="1" max="1" width="43.8515625" style="77" customWidth="1"/>
    <col min="2" max="2" width="10.00390625" style="77" customWidth="1"/>
    <col min="3" max="3" width="10.140625" style="77" customWidth="1"/>
    <col min="4" max="4" width="10.57421875" style="77" customWidth="1"/>
    <col min="5" max="5" width="10.28125" style="77" customWidth="1"/>
    <col min="6" max="6" width="12.00390625" style="77" customWidth="1"/>
    <col min="7" max="7" width="10.8515625" style="78" customWidth="1"/>
    <col min="8" max="8" width="12.421875" style="77" customWidth="1"/>
    <col min="9" max="9" width="6.57421875" style="77" customWidth="1"/>
    <col min="10" max="10" width="9.140625" style="77" customWidth="1"/>
    <col min="11" max="11" width="4.00390625" style="77" customWidth="1"/>
    <col min="12" max="12" width="0.42578125" style="79" customWidth="1"/>
    <col min="13" max="13" width="4.00390625" style="77" customWidth="1"/>
    <col min="14" max="16384" width="6.140625" style="77" customWidth="1"/>
  </cols>
  <sheetData>
    <row r="7" spans="1:10" ht="11.25">
      <c r="A7" s="244" t="s">
        <v>163</v>
      </c>
      <c r="B7" s="244"/>
      <c r="C7" s="244"/>
      <c r="D7" s="244"/>
      <c r="E7" s="244"/>
      <c r="F7" s="244"/>
      <c r="G7" s="244"/>
      <c r="H7" s="244"/>
      <c r="I7" s="244"/>
      <c r="J7" s="244"/>
    </row>
    <row r="8" spans="1:11" ht="11.25">
      <c r="A8" s="235" t="s">
        <v>7</v>
      </c>
      <c r="B8" s="235"/>
      <c r="C8" s="235"/>
      <c r="D8" s="235"/>
      <c r="E8" s="235"/>
      <c r="F8" s="235"/>
      <c r="G8" s="235"/>
      <c r="H8" s="235"/>
      <c r="I8" s="235"/>
      <c r="J8" s="235"/>
      <c r="K8" s="76"/>
    </row>
    <row r="9" spans="1:11" ht="11.25">
      <c r="A9" s="246" t="s">
        <v>29</v>
      </c>
      <c r="B9" s="246"/>
      <c r="C9" s="246"/>
      <c r="D9" s="246"/>
      <c r="E9" s="246"/>
      <c r="F9" s="246"/>
      <c r="G9" s="246"/>
      <c r="H9" s="246"/>
      <c r="I9" s="246"/>
      <c r="J9" s="246"/>
      <c r="K9" s="76"/>
    </row>
    <row r="10" spans="1:11" ht="11.25">
      <c r="A10" s="247" t="s">
        <v>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76"/>
    </row>
    <row r="11" spans="1:11" ht="11.25">
      <c r="A11" s="235" t="s">
        <v>192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76"/>
    </row>
    <row r="12" spans="1:11" ht="4.5" customHeight="1">
      <c r="A12" s="1"/>
      <c r="B12" s="1"/>
      <c r="C12" s="1"/>
      <c r="D12" s="1"/>
      <c r="E12" s="1"/>
      <c r="F12" s="1"/>
      <c r="G12" s="1"/>
      <c r="H12" s="1"/>
      <c r="I12" s="76"/>
      <c r="J12" s="76"/>
      <c r="K12" s="76"/>
    </row>
    <row r="13" spans="1:11" ht="11.25">
      <c r="A13" s="2" t="s">
        <v>80</v>
      </c>
      <c r="B13" s="3"/>
      <c r="C13" s="4"/>
      <c r="D13" s="4"/>
      <c r="E13" s="5"/>
      <c r="F13" s="4"/>
      <c r="G13" s="4"/>
      <c r="H13" s="6"/>
      <c r="I13" s="76"/>
      <c r="J13" s="6" t="s">
        <v>55</v>
      </c>
      <c r="K13" s="76"/>
    </row>
    <row r="14" spans="1:11" ht="18" customHeight="1">
      <c r="A14" s="250" t="s">
        <v>4</v>
      </c>
      <c r="B14" s="228" t="s">
        <v>9</v>
      </c>
      <c r="C14" s="233" t="s">
        <v>23</v>
      </c>
      <c r="D14" s="238" t="s">
        <v>20</v>
      </c>
      <c r="E14" s="239"/>
      <c r="F14" s="239"/>
      <c r="G14" s="239"/>
      <c r="H14" s="239"/>
      <c r="I14" s="99"/>
      <c r="J14" s="236" t="s">
        <v>24</v>
      </c>
      <c r="K14" s="76"/>
    </row>
    <row r="15" spans="1:11" ht="12.75" customHeight="1">
      <c r="A15" s="251"/>
      <c r="B15" s="234"/>
      <c r="C15" s="234"/>
      <c r="D15" s="242" t="s">
        <v>21</v>
      </c>
      <c r="E15" s="243"/>
      <c r="F15" s="133" t="s">
        <v>10</v>
      </c>
      <c r="G15" s="240" t="s">
        <v>135</v>
      </c>
      <c r="H15" s="241"/>
      <c r="I15" s="7" t="s">
        <v>10</v>
      </c>
      <c r="J15" s="237"/>
      <c r="K15" s="76"/>
    </row>
    <row r="16" spans="1:11" ht="12.75" customHeight="1">
      <c r="A16" s="227"/>
      <c r="B16" s="8"/>
      <c r="C16" s="8" t="s">
        <v>188</v>
      </c>
      <c r="D16" s="248" t="s">
        <v>187</v>
      </c>
      <c r="E16" s="249"/>
      <c r="F16" s="134"/>
      <c r="G16" s="248" t="s">
        <v>187</v>
      </c>
      <c r="H16" s="249"/>
      <c r="I16" s="9"/>
      <c r="J16" s="9"/>
      <c r="K16" s="76"/>
    </row>
    <row r="17" spans="1:11" ht="10.5" customHeight="1">
      <c r="A17" s="10" t="s">
        <v>61</v>
      </c>
      <c r="B17" s="11">
        <f>SUM(B25+B22+B20+B18)</f>
        <v>77379</v>
      </c>
      <c r="C17" s="11">
        <f>SUM(C25+C22+C20+C18)</f>
        <v>77379</v>
      </c>
      <c r="D17" s="55"/>
      <c r="E17" s="158">
        <f>SUM(E25+E22+E20+E18)</f>
        <v>12030</v>
      </c>
      <c r="F17" s="159">
        <f>E17/C17*100</f>
        <v>15.546853797541967</v>
      </c>
      <c r="G17" s="101"/>
      <c r="H17" s="160">
        <f>SUM(H25+H22+H20+H18)</f>
        <v>24081</v>
      </c>
      <c r="I17" s="161">
        <f>H17/C17*100</f>
        <v>31.120846741363934</v>
      </c>
      <c r="J17" s="162">
        <f>C17-H17</f>
        <v>53298</v>
      </c>
      <c r="K17" s="76"/>
    </row>
    <row r="18" spans="1:11" ht="10.5" customHeight="1">
      <c r="A18" s="13" t="s">
        <v>82</v>
      </c>
      <c r="B18" s="11">
        <f>SUM(B19)</f>
        <v>3130</v>
      </c>
      <c r="C18" s="11">
        <f>SUM(C19)</f>
        <v>3130</v>
      </c>
      <c r="D18" s="55"/>
      <c r="E18" s="158">
        <f>SUM(E19)</f>
        <v>724</v>
      </c>
      <c r="F18" s="159">
        <f>E18/C18*100</f>
        <v>23.130990415335464</v>
      </c>
      <c r="G18" s="102"/>
      <c r="H18" s="158">
        <f>SUM(H19)</f>
        <v>1470</v>
      </c>
      <c r="I18" s="161">
        <f>H18/C18*100</f>
        <v>46.96485623003195</v>
      </c>
      <c r="J18" s="162">
        <f aca="true" t="shared" si="0" ref="J18:J35">C18-H18</f>
        <v>1660</v>
      </c>
      <c r="K18" s="76"/>
    </row>
    <row r="19" spans="1:11" ht="9" customHeight="1">
      <c r="A19" s="12" t="s">
        <v>62</v>
      </c>
      <c r="B19" s="11">
        <v>3130</v>
      </c>
      <c r="C19" s="11">
        <v>3130</v>
      </c>
      <c r="D19" s="55"/>
      <c r="E19" s="158">
        <v>724</v>
      </c>
      <c r="F19" s="159">
        <f>E19/C19*100</f>
        <v>23.130990415335464</v>
      </c>
      <c r="G19" s="102"/>
      <c r="H19" s="158">
        <v>1470</v>
      </c>
      <c r="I19" s="161">
        <f>H19/C19*100</f>
        <v>46.96485623003195</v>
      </c>
      <c r="J19" s="162">
        <f t="shared" si="0"/>
        <v>1660</v>
      </c>
      <c r="K19" s="76"/>
    </row>
    <row r="20" spans="1:11" ht="10.5" customHeight="1">
      <c r="A20" s="13" t="s">
        <v>63</v>
      </c>
      <c r="B20" s="11">
        <f>SUM(B21)</f>
        <v>0</v>
      </c>
      <c r="C20" s="11">
        <f>SUM(C21)</f>
        <v>0</v>
      </c>
      <c r="D20" s="55"/>
      <c r="E20" s="158">
        <f>SUM(E21)</f>
        <v>58</v>
      </c>
      <c r="F20" s="159">
        <v>0</v>
      </c>
      <c r="G20" s="102"/>
      <c r="H20" s="158">
        <f>SUM(H21)</f>
        <v>123</v>
      </c>
      <c r="I20" s="161">
        <v>0</v>
      </c>
      <c r="J20" s="162">
        <f t="shared" si="0"/>
        <v>-123</v>
      </c>
      <c r="K20" s="76"/>
    </row>
    <row r="21" spans="1:11" ht="10.5" customHeight="1">
      <c r="A21" s="12" t="s">
        <v>64</v>
      </c>
      <c r="B21" s="11"/>
      <c r="C21" s="11"/>
      <c r="D21" s="55"/>
      <c r="E21" s="158">
        <v>58</v>
      </c>
      <c r="F21" s="159">
        <v>0</v>
      </c>
      <c r="G21" s="102"/>
      <c r="H21" s="158">
        <v>123</v>
      </c>
      <c r="I21" s="161">
        <v>0</v>
      </c>
      <c r="J21" s="162">
        <f t="shared" si="0"/>
        <v>-123</v>
      </c>
      <c r="K21" s="76"/>
    </row>
    <row r="22" spans="1:11" ht="10.5" customHeight="1">
      <c r="A22" s="13" t="s">
        <v>65</v>
      </c>
      <c r="B22" s="11">
        <f>SUM(B23:B24)</f>
        <v>74249</v>
      </c>
      <c r="C22" s="11">
        <f>SUM(C23:C24)</f>
        <v>74249</v>
      </c>
      <c r="D22" s="55"/>
      <c r="E22" s="158">
        <f>SUM(E23:E24)</f>
        <v>11241</v>
      </c>
      <c r="F22" s="159">
        <f>E22/C22*100</f>
        <v>15.139597839701544</v>
      </c>
      <c r="G22" s="102"/>
      <c r="H22" s="158">
        <f>SUM(H23:H24)</f>
        <v>22472</v>
      </c>
      <c r="I22" s="161">
        <f>H22/C22*100</f>
        <v>30.265727484545245</v>
      </c>
      <c r="J22" s="162">
        <f t="shared" si="0"/>
        <v>51777</v>
      </c>
      <c r="K22" s="76"/>
    </row>
    <row r="23" spans="1:11" ht="10.5" customHeight="1">
      <c r="A23" s="12" t="s">
        <v>66</v>
      </c>
      <c r="B23" s="11">
        <v>70959</v>
      </c>
      <c r="C23" s="11">
        <v>70959</v>
      </c>
      <c r="D23" s="55"/>
      <c r="E23" s="158">
        <v>11226</v>
      </c>
      <c r="F23" s="159">
        <f>E23/C23*100</f>
        <v>15.82040333150129</v>
      </c>
      <c r="G23" s="102"/>
      <c r="H23" s="158">
        <v>22366</v>
      </c>
      <c r="I23" s="161">
        <f>H23/C23*100</f>
        <v>31.519609915585058</v>
      </c>
      <c r="J23" s="162">
        <f t="shared" si="0"/>
        <v>48593</v>
      </c>
      <c r="K23" s="76"/>
    </row>
    <row r="24" spans="1:11" ht="10.5" customHeight="1">
      <c r="A24" s="12" t="s">
        <v>67</v>
      </c>
      <c r="B24" s="11">
        <v>3290</v>
      </c>
      <c r="C24" s="11">
        <v>3290</v>
      </c>
      <c r="D24" s="55"/>
      <c r="E24" s="158">
        <v>15</v>
      </c>
      <c r="F24" s="159">
        <f>E24/C24*100</f>
        <v>0.4559270516717325</v>
      </c>
      <c r="G24" s="102"/>
      <c r="H24" s="158">
        <v>106</v>
      </c>
      <c r="I24" s="161">
        <f>H24/C24*100</f>
        <v>3.221884498480243</v>
      </c>
      <c r="J24" s="162">
        <f t="shared" si="0"/>
        <v>3184</v>
      </c>
      <c r="K24" s="76"/>
    </row>
    <row r="25" spans="1:11" ht="10.5" customHeight="1">
      <c r="A25" s="13" t="s">
        <v>11</v>
      </c>
      <c r="B25" s="11">
        <f>SUM(B26)</f>
        <v>0</v>
      </c>
      <c r="C25" s="11">
        <f>SUM(C26)</f>
        <v>0</v>
      </c>
      <c r="D25" s="55"/>
      <c r="E25" s="158">
        <f>SUM(E26)</f>
        <v>7</v>
      </c>
      <c r="F25" s="159">
        <v>0</v>
      </c>
      <c r="G25" s="102"/>
      <c r="H25" s="158">
        <f>SUM(H26)</f>
        <v>16</v>
      </c>
      <c r="I25" s="161">
        <v>0</v>
      </c>
      <c r="J25" s="162">
        <f t="shared" si="0"/>
        <v>-16</v>
      </c>
      <c r="K25" s="76"/>
    </row>
    <row r="26" spans="1:11" ht="10.5" customHeight="1">
      <c r="A26" s="12" t="s">
        <v>68</v>
      </c>
      <c r="B26" s="11"/>
      <c r="C26" s="11"/>
      <c r="D26" s="55"/>
      <c r="E26" s="158">
        <v>7</v>
      </c>
      <c r="F26" s="159">
        <v>0</v>
      </c>
      <c r="G26" s="102"/>
      <c r="H26" s="158">
        <v>16</v>
      </c>
      <c r="I26" s="161">
        <v>0</v>
      </c>
      <c r="J26" s="162">
        <f t="shared" si="0"/>
        <v>-16</v>
      </c>
      <c r="K26" s="76"/>
    </row>
    <row r="27" spans="1:11" ht="10.5" customHeight="1">
      <c r="A27" s="10" t="s">
        <v>0</v>
      </c>
      <c r="B27" s="11">
        <f>SUM(B34+B31+B28)</f>
        <v>5379</v>
      </c>
      <c r="C27" s="11">
        <f>SUM(C34+C31+C28)</f>
        <v>5379</v>
      </c>
      <c r="D27" s="55"/>
      <c r="E27" s="158">
        <f>SUM(E34+E31+E28)</f>
        <v>155</v>
      </c>
      <c r="F27" s="159">
        <f>E27/C27*100</f>
        <v>2.881576501208403</v>
      </c>
      <c r="G27" s="102"/>
      <c r="H27" s="158">
        <f>SUM(H34+H31+H28)</f>
        <v>1155</v>
      </c>
      <c r="I27" s="161">
        <f>H27/C27*100</f>
        <v>21.472392638036812</v>
      </c>
      <c r="J27" s="162">
        <f t="shared" si="0"/>
        <v>4224</v>
      </c>
      <c r="K27" s="76"/>
    </row>
    <row r="28" spans="1:11" ht="10.5" customHeight="1">
      <c r="A28" s="13" t="s">
        <v>71</v>
      </c>
      <c r="B28" s="11">
        <f>SUM(B29:B30)</f>
        <v>0</v>
      </c>
      <c r="C28" s="11">
        <f>SUM(C29:C30)</f>
        <v>0</v>
      </c>
      <c r="D28" s="55"/>
      <c r="E28" s="158">
        <f>SUM(E29:E30)</f>
        <v>0</v>
      </c>
      <c r="F28" s="159">
        <v>0</v>
      </c>
      <c r="G28" s="102"/>
      <c r="H28" s="158">
        <f>SUM(H29:H30)</f>
        <v>0</v>
      </c>
      <c r="I28" s="161">
        <v>0</v>
      </c>
      <c r="J28" s="162">
        <f t="shared" si="0"/>
        <v>0</v>
      </c>
      <c r="K28" s="76"/>
    </row>
    <row r="29" spans="1:11" ht="10.5" customHeight="1">
      <c r="A29" s="12" t="s">
        <v>12</v>
      </c>
      <c r="B29" s="11"/>
      <c r="C29" s="11"/>
      <c r="D29" s="55"/>
      <c r="E29" s="158"/>
      <c r="F29" s="159">
        <v>0</v>
      </c>
      <c r="G29" s="102"/>
      <c r="H29" s="158"/>
      <c r="I29" s="161">
        <v>0</v>
      </c>
      <c r="J29" s="162">
        <f t="shared" si="0"/>
        <v>0</v>
      </c>
      <c r="K29" s="76"/>
    </row>
    <row r="30" spans="1:11" ht="10.5" customHeight="1">
      <c r="A30" s="12" t="s">
        <v>13</v>
      </c>
      <c r="B30" s="11"/>
      <c r="C30" s="11"/>
      <c r="D30" s="55"/>
      <c r="E30" s="158"/>
      <c r="F30" s="159">
        <v>0</v>
      </c>
      <c r="G30" s="102"/>
      <c r="H30" s="158"/>
      <c r="I30" s="161">
        <v>0</v>
      </c>
      <c r="J30" s="162">
        <f t="shared" si="0"/>
        <v>0</v>
      </c>
      <c r="K30" s="76"/>
    </row>
    <row r="31" spans="1:11" ht="10.5" customHeight="1">
      <c r="A31" s="13" t="s">
        <v>72</v>
      </c>
      <c r="B31" s="11">
        <f>SUM(B32:B33)</f>
        <v>5379</v>
      </c>
      <c r="C31" s="55">
        <f>SUM(C32:C33)</f>
        <v>5379</v>
      </c>
      <c r="D31" s="55"/>
      <c r="E31" s="158">
        <f>SUM(E32:E33)</f>
        <v>155</v>
      </c>
      <c r="F31" s="159">
        <f>E31/C31*100</f>
        <v>2.881576501208403</v>
      </c>
      <c r="G31" s="102"/>
      <c r="H31" s="158">
        <f>SUM(H32:H33)</f>
        <v>1155</v>
      </c>
      <c r="I31" s="161">
        <f>H31/C31*100</f>
        <v>21.472392638036812</v>
      </c>
      <c r="J31" s="162">
        <f t="shared" si="0"/>
        <v>4224</v>
      </c>
      <c r="K31" s="76"/>
    </row>
    <row r="32" spans="1:11" ht="10.5" customHeight="1">
      <c r="A32" s="12" t="s">
        <v>66</v>
      </c>
      <c r="B32" s="11">
        <v>379</v>
      </c>
      <c r="C32" s="11">
        <v>379</v>
      </c>
      <c r="D32" s="55"/>
      <c r="E32" s="158">
        <v>155</v>
      </c>
      <c r="F32" s="159">
        <f>E32/C32*100</f>
        <v>40.89709762532981</v>
      </c>
      <c r="G32" s="102"/>
      <c r="H32" s="158">
        <v>155</v>
      </c>
      <c r="I32" s="161">
        <f>H32/C32*100</f>
        <v>40.89709762532981</v>
      </c>
      <c r="J32" s="162">
        <f t="shared" si="0"/>
        <v>224</v>
      </c>
      <c r="K32" s="76"/>
    </row>
    <row r="33" spans="1:11" ht="10.5" customHeight="1">
      <c r="A33" s="12" t="s">
        <v>67</v>
      </c>
      <c r="B33" s="11">
        <v>5000</v>
      </c>
      <c r="C33" s="11">
        <v>5000</v>
      </c>
      <c r="D33" s="55"/>
      <c r="E33" s="158"/>
      <c r="F33" s="159">
        <f>E33/C33*100</f>
        <v>0</v>
      </c>
      <c r="G33" s="102"/>
      <c r="H33" s="158">
        <v>1000</v>
      </c>
      <c r="I33" s="161">
        <f>H33/C33*100</f>
        <v>20</v>
      </c>
      <c r="J33" s="162">
        <f t="shared" si="0"/>
        <v>4000</v>
      </c>
      <c r="K33" s="76"/>
    </row>
    <row r="34" spans="1:11" ht="10.5" customHeight="1">
      <c r="A34" s="13" t="s">
        <v>73</v>
      </c>
      <c r="B34" s="11">
        <f>SUM(B35)</f>
        <v>0</v>
      </c>
      <c r="C34" s="11">
        <f>SUM(C35)</f>
        <v>0</v>
      </c>
      <c r="D34" s="55"/>
      <c r="E34" s="158">
        <f>SUM(E35)</f>
        <v>0</v>
      </c>
      <c r="F34" s="159">
        <v>0</v>
      </c>
      <c r="G34" s="102"/>
      <c r="H34" s="158">
        <f>SUM(H35)</f>
        <v>0</v>
      </c>
      <c r="I34" s="161">
        <v>0</v>
      </c>
      <c r="J34" s="162">
        <f t="shared" si="0"/>
        <v>0</v>
      </c>
      <c r="K34" s="76"/>
    </row>
    <row r="35" spans="1:11" ht="10.5" customHeight="1">
      <c r="A35" s="12" t="s">
        <v>74</v>
      </c>
      <c r="B35" s="11"/>
      <c r="C35" s="11"/>
      <c r="D35" s="55"/>
      <c r="E35" s="158"/>
      <c r="F35" s="159">
        <v>0</v>
      </c>
      <c r="G35" s="102"/>
      <c r="H35" s="158"/>
      <c r="I35" s="161">
        <v>0</v>
      </c>
      <c r="J35" s="162">
        <f t="shared" si="0"/>
        <v>0</v>
      </c>
      <c r="K35" s="76"/>
    </row>
    <row r="36" spans="1:11" ht="11.25">
      <c r="A36" s="14" t="s">
        <v>25</v>
      </c>
      <c r="B36" s="15">
        <f>SUM(B17+B27)</f>
        <v>82758</v>
      </c>
      <c r="C36" s="15">
        <f>SUM(C17+C27)</f>
        <v>82758</v>
      </c>
      <c r="D36" s="16"/>
      <c r="E36" s="163">
        <f>SUM(E17+E27)</f>
        <v>12185</v>
      </c>
      <c r="F36" s="164">
        <f>E36/C36*100</f>
        <v>14.723652094057371</v>
      </c>
      <c r="G36" s="103"/>
      <c r="H36" s="163">
        <f>SUM(H17+H27)</f>
        <v>25236</v>
      </c>
      <c r="I36" s="164">
        <f>H36/C36*100</f>
        <v>30.49372870296527</v>
      </c>
      <c r="J36" s="16">
        <f>C36-H36</f>
        <v>57522</v>
      </c>
      <c r="K36" s="76"/>
    </row>
    <row r="37" spans="1:11" ht="11.25">
      <c r="A37" s="104" t="s">
        <v>84</v>
      </c>
      <c r="B37" s="165">
        <f>SUM(B38:B39)</f>
        <v>0</v>
      </c>
      <c r="C37" s="165">
        <f>SUM(C38:C39)</f>
        <v>0</v>
      </c>
      <c r="D37" s="52"/>
      <c r="E37" s="166">
        <f>SUM(E38:E39)</f>
        <v>0</v>
      </c>
      <c r="F37" s="75">
        <v>0</v>
      </c>
      <c r="G37" s="105"/>
      <c r="H37" s="166">
        <f>SUM(H38:H39)</f>
        <v>0</v>
      </c>
      <c r="I37" s="167"/>
      <c r="J37" s="168"/>
      <c r="K37" s="76"/>
    </row>
    <row r="38" spans="1:11" ht="11.25">
      <c r="A38" s="13" t="s">
        <v>69</v>
      </c>
      <c r="B38" s="52"/>
      <c r="C38" s="52"/>
      <c r="D38" s="52"/>
      <c r="E38" s="166"/>
      <c r="F38" s="169"/>
      <c r="G38" s="105"/>
      <c r="H38" s="166"/>
      <c r="I38" s="170"/>
      <c r="J38" s="106"/>
      <c r="K38" s="76"/>
    </row>
    <row r="39" spans="1:11" ht="11.25">
      <c r="A39" s="13" t="s">
        <v>70</v>
      </c>
      <c r="B39" s="171"/>
      <c r="C39" s="171"/>
      <c r="D39" s="52"/>
      <c r="E39" s="166"/>
      <c r="F39" s="172"/>
      <c r="G39" s="105"/>
      <c r="H39" s="166"/>
      <c r="I39" s="173"/>
      <c r="J39" s="107"/>
      <c r="K39" s="76"/>
    </row>
    <row r="40" spans="1:11" ht="11.25">
      <c r="A40" s="108" t="s">
        <v>90</v>
      </c>
      <c r="B40" s="52">
        <f>SUM(B36+B37)</f>
        <v>82758</v>
      </c>
      <c r="C40" s="52">
        <f>SUM(C36+C37)</f>
        <v>82758</v>
      </c>
      <c r="D40" s="16"/>
      <c r="E40" s="163">
        <f>SUM(E36+E37)</f>
        <v>12185</v>
      </c>
      <c r="F40" s="159">
        <f>E40/C40*100</f>
        <v>14.723652094057371</v>
      </c>
      <c r="G40" s="103"/>
      <c r="H40" s="163">
        <f>SUM(H36+H37)</f>
        <v>25236</v>
      </c>
      <c r="I40" s="161">
        <f>H40/C40*100</f>
        <v>30.49372870296527</v>
      </c>
      <c r="J40" s="16">
        <f>C40-H40</f>
        <v>57522</v>
      </c>
      <c r="K40" s="76"/>
    </row>
    <row r="41" spans="1:11" ht="11.25">
      <c r="A41" s="17" t="s">
        <v>160</v>
      </c>
      <c r="B41" s="168" t="s">
        <v>83</v>
      </c>
      <c r="C41" s="168" t="s">
        <v>83</v>
      </c>
      <c r="D41" s="106" t="s">
        <v>83</v>
      </c>
      <c r="E41" s="174" t="s">
        <v>83</v>
      </c>
      <c r="F41" s="167" t="s">
        <v>83</v>
      </c>
      <c r="G41" s="106"/>
      <c r="H41" s="174" t="s">
        <v>83</v>
      </c>
      <c r="I41" s="175" t="s">
        <v>83</v>
      </c>
      <c r="J41" s="167" t="s">
        <v>83</v>
      </c>
      <c r="K41" s="76"/>
    </row>
    <row r="42" spans="1:11" ht="10.5" customHeight="1">
      <c r="A42" s="17" t="s">
        <v>161</v>
      </c>
      <c r="B42" s="176">
        <f>SUM(B40)</f>
        <v>82758</v>
      </c>
      <c r="C42" s="176">
        <f>SUM(C40)</f>
        <v>82758</v>
      </c>
      <c r="D42" s="18"/>
      <c r="E42" s="177">
        <f>SUM(E40)</f>
        <v>12185</v>
      </c>
      <c r="F42" s="178">
        <f>E42/C42*100</f>
        <v>14.723652094057371</v>
      </c>
      <c r="G42" s="18"/>
      <c r="H42" s="177">
        <f>SUM(H40)</f>
        <v>25236</v>
      </c>
      <c r="I42" s="178">
        <f>H42/C42*100</f>
        <v>30.49372870296527</v>
      </c>
      <c r="J42" s="179">
        <f>C42-H42</f>
        <v>57522</v>
      </c>
      <c r="K42" s="76"/>
    </row>
    <row r="43" spans="1:11" ht="10.5" customHeight="1">
      <c r="A43" s="14" t="s">
        <v>159</v>
      </c>
      <c r="B43" s="100" t="s">
        <v>83</v>
      </c>
      <c r="C43" s="100" t="s">
        <v>83</v>
      </c>
      <c r="D43" s="100" t="s">
        <v>83</v>
      </c>
      <c r="E43" s="180" t="s">
        <v>83</v>
      </c>
      <c r="F43" s="173" t="s">
        <v>83</v>
      </c>
      <c r="G43" s="107"/>
      <c r="H43" s="181" t="s">
        <v>83</v>
      </c>
      <c r="I43" s="181" t="s">
        <v>83</v>
      </c>
      <c r="J43" s="100" t="s">
        <v>83</v>
      </c>
      <c r="K43" s="76"/>
    </row>
    <row r="44" spans="1:11" ht="8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2" ht="11.25">
      <c r="A45" s="81"/>
      <c r="B45" s="82" t="s">
        <v>27</v>
      </c>
      <c r="C45" s="82" t="s">
        <v>28</v>
      </c>
      <c r="D45" s="82" t="s">
        <v>27</v>
      </c>
      <c r="E45" s="245" t="s">
        <v>26</v>
      </c>
      <c r="F45" s="245"/>
      <c r="G45" s="245" t="s">
        <v>22</v>
      </c>
      <c r="H45" s="245"/>
      <c r="I45" s="245"/>
      <c r="J45" s="83"/>
      <c r="K45" s="79"/>
      <c r="L45" s="77"/>
    </row>
    <row r="46" spans="1:12" ht="25.5" customHeight="1">
      <c r="A46" s="84" t="s">
        <v>5</v>
      </c>
      <c r="B46" s="85" t="s">
        <v>31</v>
      </c>
      <c r="C46" s="85" t="s">
        <v>33</v>
      </c>
      <c r="D46" s="85" t="s">
        <v>32</v>
      </c>
      <c r="E46" s="38" t="s">
        <v>21</v>
      </c>
      <c r="F46" s="38" t="s">
        <v>168</v>
      </c>
      <c r="G46" s="38" t="s">
        <v>21</v>
      </c>
      <c r="H46" s="38" t="s">
        <v>135</v>
      </c>
      <c r="I46" s="38" t="s">
        <v>10</v>
      </c>
      <c r="J46" s="86" t="s">
        <v>8</v>
      </c>
      <c r="K46" s="79"/>
      <c r="L46" s="77"/>
    </row>
    <row r="47" spans="1:12" ht="11.25">
      <c r="A47" s="87"/>
      <c r="B47" s="96"/>
      <c r="C47" s="96"/>
      <c r="D47" s="96"/>
      <c r="E47" s="96" t="s">
        <v>189</v>
      </c>
      <c r="F47" s="96" t="s">
        <v>190</v>
      </c>
      <c r="G47" s="96" t="s">
        <v>189</v>
      </c>
      <c r="H47" s="96" t="s">
        <v>190</v>
      </c>
      <c r="I47" s="97"/>
      <c r="J47" s="97"/>
      <c r="K47" s="79"/>
      <c r="L47" s="77"/>
    </row>
    <row r="48" spans="1:12" ht="11.25">
      <c r="A48" s="88" t="s">
        <v>2</v>
      </c>
      <c r="B48" s="135">
        <f aca="true" t="shared" si="1" ref="B48:H48">SUM(B49:B50)</f>
        <v>76719</v>
      </c>
      <c r="C48" s="135">
        <f t="shared" si="1"/>
        <v>-279</v>
      </c>
      <c r="D48" s="135">
        <f>B48+C47:C48</f>
        <v>76440</v>
      </c>
      <c r="E48" s="135">
        <f t="shared" si="1"/>
        <v>12629</v>
      </c>
      <c r="F48" s="135">
        <f t="shared" si="1"/>
        <v>24541</v>
      </c>
      <c r="G48" s="135">
        <f t="shared" si="1"/>
        <v>11887</v>
      </c>
      <c r="H48" s="135">
        <f t="shared" si="1"/>
        <v>22875</v>
      </c>
      <c r="I48" s="182">
        <f>H48/D48*100</f>
        <v>29.925431711145993</v>
      </c>
      <c r="J48" s="183">
        <f>D48-H48</f>
        <v>53565</v>
      </c>
      <c r="K48" s="79"/>
      <c r="L48" s="77"/>
    </row>
    <row r="49" spans="1:11" s="90" customFormat="1" ht="11.25">
      <c r="A49" s="89" t="s">
        <v>75</v>
      </c>
      <c r="B49" s="135">
        <v>67244</v>
      </c>
      <c r="C49" s="135">
        <v>450</v>
      </c>
      <c r="D49" s="135">
        <f>B49+C48:C49</f>
        <v>67694</v>
      </c>
      <c r="E49" s="135">
        <v>10642</v>
      </c>
      <c r="F49" s="135">
        <v>21080</v>
      </c>
      <c r="G49" s="135">
        <v>10556</v>
      </c>
      <c r="H49" s="135">
        <v>20825</v>
      </c>
      <c r="I49" s="182">
        <f>H49/D49*100</f>
        <v>30.763435459568058</v>
      </c>
      <c r="J49" s="183">
        <f aca="true" t="shared" si="2" ref="J49:J59">D49-H49</f>
        <v>46869</v>
      </c>
      <c r="K49" s="88"/>
    </row>
    <row r="50" spans="1:12" ht="10.5" customHeight="1">
      <c r="A50" s="89" t="s">
        <v>76</v>
      </c>
      <c r="B50" s="135">
        <v>9475</v>
      </c>
      <c r="C50" s="135">
        <v>-729</v>
      </c>
      <c r="D50" s="135">
        <f>B50+C49:C50</f>
        <v>8746</v>
      </c>
      <c r="E50" s="135">
        <v>1987</v>
      </c>
      <c r="F50" s="135">
        <v>3461</v>
      </c>
      <c r="G50" s="135">
        <v>1331</v>
      </c>
      <c r="H50" s="135">
        <v>2050</v>
      </c>
      <c r="I50" s="182">
        <f>H50/D50*100</f>
        <v>23.43928653098559</v>
      </c>
      <c r="J50" s="183">
        <f t="shared" si="2"/>
        <v>6696</v>
      </c>
      <c r="K50" s="79"/>
      <c r="L50" s="77"/>
    </row>
    <row r="51" spans="1:11" s="90" customFormat="1" ht="12" customHeight="1">
      <c r="A51" s="88" t="s">
        <v>3</v>
      </c>
      <c r="B51" s="135">
        <f aca="true" t="shared" si="3" ref="B51:H51">SUM(B52:B53)</f>
        <v>6039</v>
      </c>
      <c r="C51" s="135">
        <f t="shared" si="3"/>
        <v>1550</v>
      </c>
      <c r="D51" s="135">
        <f t="shared" si="3"/>
        <v>7589</v>
      </c>
      <c r="E51" s="135">
        <f t="shared" si="3"/>
        <v>526</v>
      </c>
      <c r="F51" s="135">
        <f t="shared" si="3"/>
        <v>634</v>
      </c>
      <c r="G51" s="135">
        <f t="shared" si="3"/>
        <v>77</v>
      </c>
      <c r="H51" s="135">
        <f t="shared" si="3"/>
        <v>77</v>
      </c>
      <c r="I51" s="182">
        <f>H51/D51*100</f>
        <v>1.0146264329951244</v>
      </c>
      <c r="J51" s="183">
        <f t="shared" si="2"/>
        <v>7512</v>
      </c>
      <c r="K51" s="88"/>
    </row>
    <row r="52" spans="1:12" ht="10.5" customHeight="1">
      <c r="A52" s="89" t="s">
        <v>77</v>
      </c>
      <c r="B52" s="135">
        <v>6039</v>
      </c>
      <c r="C52" s="135">
        <v>1550</v>
      </c>
      <c r="D52" s="135">
        <f>B52+C51:C52</f>
        <v>7589</v>
      </c>
      <c r="E52" s="135">
        <v>526</v>
      </c>
      <c r="F52" s="135">
        <v>634</v>
      </c>
      <c r="G52" s="135">
        <v>77</v>
      </c>
      <c r="H52" s="135">
        <v>77</v>
      </c>
      <c r="I52" s="182">
        <f>H52/D52*100</f>
        <v>1.0146264329951244</v>
      </c>
      <c r="J52" s="183">
        <f t="shared" si="2"/>
        <v>7512</v>
      </c>
      <c r="K52" s="79"/>
      <c r="L52" s="77"/>
    </row>
    <row r="53" spans="1:12" ht="10.5" customHeight="1">
      <c r="A53" s="89" t="s">
        <v>78</v>
      </c>
      <c r="B53" s="135"/>
      <c r="C53" s="135"/>
      <c r="D53" s="135"/>
      <c r="E53" s="135"/>
      <c r="F53" s="135"/>
      <c r="G53" s="135"/>
      <c r="H53" s="135"/>
      <c r="I53" s="182"/>
      <c r="J53" s="183">
        <f t="shared" si="2"/>
        <v>0</v>
      </c>
      <c r="K53" s="79"/>
      <c r="L53" s="77"/>
    </row>
    <row r="54" spans="1:12" ht="10.5" customHeight="1">
      <c r="A54" s="88" t="s">
        <v>38</v>
      </c>
      <c r="B54" s="136"/>
      <c r="C54" s="136"/>
      <c r="D54" s="136"/>
      <c r="E54" s="136"/>
      <c r="F54" s="136"/>
      <c r="G54" s="136"/>
      <c r="H54" s="136"/>
      <c r="I54" s="182"/>
      <c r="J54" s="183">
        <f t="shared" si="2"/>
        <v>0</v>
      </c>
      <c r="K54" s="79"/>
      <c r="L54" s="77"/>
    </row>
    <row r="55" spans="1:11" s="78" customFormat="1" ht="11.25">
      <c r="A55" s="91" t="s">
        <v>85</v>
      </c>
      <c r="B55" s="184">
        <f>B51+B48</f>
        <v>82758</v>
      </c>
      <c r="C55" s="184">
        <f aca="true" t="shared" si="4" ref="C55:H55">SUM(C48+C51)</f>
        <v>1271</v>
      </c>
      <c r="D55" s="184">
        <f t="shared" si="4"/>
        <v>84029</v>
      </c>
      <c r="E55" s="184">
        <f t="shared" si="4"/>
        <v>13155</v>
      </c>
      <c r="F55" s="184">
        <f t="shared" si="4"/>
        <v>25175</v>
      </c>
      <c r="G55" s="184">
        <f t="shared" si="4"/>
        <v>11964</v>
      </c>
      <c r="H55" s="184">
        <f t="shared" si="4"/>
        <v>22952</v>
      </c>
      <c r="I55" s="185">
        <f>H55/D55*100</f>
        <v>27.314379559437814</v>
      </c>
      <c r="J55" s="186">
        <f t="shared" si="2"/>
        <v>61077</v>
      </c>
      <c r="K55" s="92"/>
    </row>
    <row r="56" spans="1:11" s="78" customFormat="1" ht="11.25">
      <c r="A56" s="104" t="s">
        <v>86</v>
      </c>
      <c r="B56" s="83">
        <f aca="true" t="shared" si="5" ref="B56:H56">SUM(B57:B58)</f>
        <v>0</v>
      </c>
      <c r="C56" s="83">
        <f t="shared" si="5"/>
        <v>0</v>
      </c>
      <c r="D56" s="83">
        <f t="shared" si="5"/>
        <v>0</v>
      </c>
      <c r="E56" s="83">
        <f t="shared" si="5"/>
        <v>0</v>
      </c>
      <c r="F56" s="83">
        <f t="shared" si="5"/>
        <v>0</v>
      </c>
      <c r="G56" s="83">
        <f t="shared" si="5"/>
        <v>0</v>
      </c>
      <c r="H56" s="83">
        <f t="shared" si="5"/>
        <v>0</v>
      </c>
      <c r="I56" s="83"/>
      <c r="J56" s="183">
        <f t="shared" si="2"/>
        <v>0</v>
      </c>
      <c r="K56" s="92"/>
    </row>
    <row r="57" spans="1:11" s="78" customFormat="1" ht="11.25">
      <c r="A57" s="80" t="s">
        <v>69</v>
      </c>
      <c r="B57" s="187"/>
      <c r="C57" s="187"/>
      <c r="D57" s="187"/>
      <c r="E57" s="187"/>
      <c r="F57" s="187"/>
      <c r="G57" s="187"/>
      <c r="H57" s="187"/>
      <c r="I57" s="187"/>
      <c r="J57" s="183">
        <f t="shared" si="2"/>
        <v>0</v>
      </c>
      <c r="K57" s="92"/>
    </row>
    <row r="58" spans="1:11" s="78" customFormat="1" ht="11.25">
      <c r="A58" s="95" t="s">
        <v>79</v>
      </c>
      <c r="B58" s="188"/>
      <c r="C58" s="188"/>
      <c r="D58" s="188"/>
      <c r="E58" s="188"/>
      <c r="F58" s="188"/>
      <c r="G58" s="188"/>
      <c r="H58" s="188"/>
      <c r="I58" s="188"/>
      <c r="J58" s="183">
        <f t="shared" si="2"/>
        <v>0</v>
      </c>
      <c r="K58" s="92"/>
    </row>
    <row r="59" spans="1:11" s="78" customFormat="1" ht="11.25">
      <c r="A59" s="93" t="s">
        <v>89</v>
      </c>
      <c r="B59" s="189">
        <f aca="true" t="shared" si="6" ref="B59:H59">SUM(B55+B56)</f>
        <v>82758</v>
      </c>
      <c r="C59" s="189">
        <f t="shared" si="6"/>
        <v>1271</v>
      </c>
      <c r="D59" s="189">
        <f t="shared" si="6"/>
        <v>84029</v>
      </c>
      <c r="E59" s="189">
        <f t="shared" si="6"/>
        <v>13155</v>
      </c>
      <c r="F59" s="189">
        <f t="shared" si="6"/>
        <v>25175</v>
      </c>
      <c r="G59" s="189">
        <f t="shared" si="6"/>
        <v>11964</v>
      </c>
      <c r="H59" s="189">
        <f t="shared" si="6"/>
        <v>22952</v>
      </c>
      <c r="I59" s="182">
        <f>H59/D59*100</f>
        <v>27.314379559437814</v>
      </c>
      <c r="J59" s="186">
        <f t="shared" si="2"/>
        <v>61077</v>
      </c>
      <c r="K59" s="92"/>
    </row>
    <row r="60" spans="1:12" ht="11.25">
      <c r="A60" s="93" t="s">
        <v>87</v>
      </c>
      <c r="B60" s="100" t="s">
        <v>83</v>
      </c>
      <c r="C60" s="100" t="s">
        <v>83</v>
      </c>
      <c r="D60" s="100" t="s">
        <v>83</v>
      </c>
      <c r="E60" s="100" t="s">
        <v>83</v>
      </c>
      <c r="F60" s="100" t="s">
        <v>83</v>
      </c>
      <c r="G60" s="100" t="s">
        <v>83</v>
      </c>
      <c r="H60" s="190">
        <f>H42-H59</f>
        <v>2284</v>
      </c>
      <c r="I60" s="100" t="s">
        <v>83</v>
      </c>
      <c r="J60" s="100" t="s">
        <v>83</v>
      </c>
      <c r="K60" s="79"/>
      <c r="L60" s="77"/>
    </row>
    <row r="61" spans="1:11" ht="11.25">
      <c r="A61" s="93" t="s">
        <v>88</v>
      </c>
      <c r="B61" s="191">
        <f aca="true" t="shared" si="7" ref="B61:G61">B59</f>
        <v>82758</v>
      </c>
      <c r="C61" s="191">
        <f t="shared" si="7"/>
        <v>1271</v>
      </c>
      <c r="D61" s="191">
        <f t="shared" si="7"/>
        <v>84029</v>
      </c>
      <c r="E61" s="191">
        <f t="shared" si="7"/>
        <v>13155</v>
      </c>
      <c r="F61" s="191">
        <f t="shared" si="7"/>
        <v>25175</v>
      </c>
      <c r="G61" s="191">
        <f t="shared" si="7"/>
        <v>11964</v>
      </c>
      <c r="H61" s="191">
        <f>H59+H60</f>
        <v>25236</v>
      </c>
      <c r="I61" s="192">
        <f>H61/D61*100</f>
        <v>30.03248878363422</v>
      </c>
      <c r="J61" s="193">
        <f>J59</f>
        <v>61077</v>
      </c>
      <c r="K61" s="79"/>
    </row>
    <row r="62" ht="11.25">
      <c r="A62" s="94" t="s">
        <v>174</v>
      </c>
    </row>
    <row r="68" ht="11.25">
      <c r="A68" s="94"/>
    </row>
    <row r="78" spans="1:8" ht="11.25">
      <c r="A78" s="2" t="s">
        <v>175</v>
      </c>
      <c r="C78" s="49" t="s">
        <v>176</v>
      </c>
      <c r="G78" s="77"/>
      <c r="H78" s="49" t="s">
        <v>177</v>
      </c>
    </row>
    <row r="79" spans="1:8" ht="11.25">
      <c r="A79" s="2" t="s">
        <v>178</v>
      </c>
      <c r="C79" s="49" t="s">
        <v>179</v>
      </c>
      <c r="G79" s="77"/>
      <c r="H79" s="49" t="s">
        <v>180</v>
      </c>
    </row>
    <row r="80" spans="1:8" ht="11.25">
      <c r="A80" s="19" t="s">
        <v>181</v>
      </c>
      <c r="C80" s="34"/>
      <c r="G80" s="77"/>
      <c r="H80" s="49" t="s">
        <v>182</v>
      </c>
    </row>
  </sheetData>
  <mergeCells count="16">
    <mergeCell ref="A7:J7"/>
    <mergeCell ref="E45:F45"/>
    <mergeCell ref="G45:I45"/>
    <mergeCell ref="A9:J9"/>
    <mergeCell ref="A10:J10"/>
    <mergeCell ref="A11:J11"/>
    <mergeCell ref="G16:H16"/>
    <mergeCell ref="D16:E16"/>
    <mergeCell ref="A14:A16"/>
    <mergeCell ref="B14:B15"/>
    <mergeCell ref="C14:C15"/>
    <mergeCell ref="A8:J8"/>
    <mergeCell ref="J14:J15"/>
    <mergeCell ref="D14:H14"/>
    <mergeCell ref="G15:H15"/>
    <mergeCell ref="D15:E15"/>
  </mergeCells>
  <printOptions horizontalCentered="1"/>
  <pageMargins left="0.21" right="0.28" top="0.5905511811023623" bottom="0.3937007874015748" header="0" footer="0.1968503937007874"/>
  <pageSetup horizontalDpi="1200" verticalDpi="12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6:J44"/>
  <sheetViews>
    <sheetView showGridLines="0" workbookViewId="0" topLeftCell="A26">
      <selection activeCell="E39" sqref="E39"/>
    </sheetView>
  </sheetViews>
  <sheetFormatPr defaultColWidth="9.140625" defaultRowHeight="12.75"/>
  <cols>
    <col min="1" max="1" width="40.57421875" style="77" customWidth="1"/>
    <col min="2" max="2" width="10.7109375" style="77" customWidth="1"/>
    <col min="3" max="3" width="11.57421875" style="77" customWidth="1"/>
    <col min="4" max="4" width="10.140625" style="77" customWidth="1"/>
    <col min="5" max="5" width="12.00390625" style="77" customWidth="1"/>
    <col min="6" max="6" width="10.7109375" style="77" customWidth="1"/>
    <col min="7" max="7" width="11.7109375" style="77" customWidth="1"/>
    <col min="8" max="9" width="6.8515625" style="77" customWidth="1"/>
    <col min="10" max="10" width="10.140625" style="77" customWidth="1"/>
    <col min="11" max="16384" width="7.8515625" style="4" customWidth="1"/>
  </cols>
  <sheetData>
    <row r="6" spans="1:10" ht="10.5" customHeight="1">
      <c r="A6" s="244" t="s">
        <v>163</v>
      </c>
      <c r="B6" s="244"/>
      <c r="C6" s="244"/>
      <c r="D6" s="244"/>
      <c r="E6" s="244"/>
      <c r="F6" s="244"/>
      <c r="G6" s="244"/>
      <c r="H6" s="244"/>
      <c r="I6" s="244"/>
      <c r="J6" s="244"/>
    </row>
    <row r="7" spans="1:10" ht="10.5" customHeight="1">
      <c r="A7" s="235" t="s">
        <v>7</v>
      </c>
      <c r="B7" s="235"/>
      <c r="C7" s="235"/>
      <c r="D7" s="235"/>
      <c r="E7" s="235"/>
      <c r="F7" s="235"/>
      <c r="G7" s="235"/>
      <c r="H7" s="235"/>
      <c r="I7" s="235"/>
      <c r="J7" s="235"/>
    </row>
    <row r="8" spans="1:10" ht="10.5" customHeight="1">
      <c r="A8" s="246" t="s">
        <v>37</v>
      </c>
      <c r="B8" s="246"/>
      <c r="C8" s="246"/>
      <c r="D8" s="246"/>
      <c r="E8" s="246"/>
      <c r="F8" s="246"/>
      <c r="G8" s="246"/>
      <c r="H8" s="246"/>
      <c r="I8" s="246"/>
      <c r="J8" s="246"/>
    </row>
    <row r="9" spans="1:10" ht="10.5" customHeight="1">
      <c r="A9" s="247" t="s">
        <v>6</v>
      </c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10.5" customHeight="1">
      <c r="A10" s="235" t="s">
        <v>192</v>
      </c>
      <c r="B10" s="235"/>
      <c r="C10" s="235"/>
      <c r="D10" s="235"/>
      <c r="E10" s="235"/>
      <c r="F10" s="235"/>
      <c r="G10" s="235"/>
      <c r="H10" s="235"/>
      <c r="I10" s="235"/>
      <c r="J10" s="235"/>
    </row>
    <row r="11" spans="1:10" ht="12" customHeight="1">
      <c r="A11" s="1"/>
      <c r="B11" s="1"/>
      <c r="C11" s="1"/>
      <c r="D11" s="1"/>
      <c r="E11" s="1"/>
      <c r="F11" s="1"/>
      <c r="G11" s="1"/>
      <c r="H11" s="1"/>
      <c r="I11" s="4"/>
      <c r="J11" s="4"/>
    </row>
    <row r="12" spans="1:10" ht="12" customHeight="1">
      <c r="A12" s="1"/>
      <c r="B12" s="1"/>
      <c r="C12" s="1"/>
      <c r="D12" s="1"/>
      <c r="E12" s="1"/>
      <c r="F12" s="1"/>
      <c r="G12" s="1"/>
      <c r="H12" s="1"/>
      <c r="I12" s="4"/>
      <c r="J12" s="4"/>
    </row>
    <row r="13" spans="1:10" ht="9" customHeight="1">
      <c r="A13" s="2" t="s">
        <v>43</v>
      </c>
      <c r="B13" s="3"/>
      <c r="C13" s="4"/>
      <c r="D13" s="4"/>
      <c r="E13" s="5"/>
      <c r="F13" s="4"/>
      <c r="G13" s="4"/>
      <c r="H13" s="6"/>
      <c r="I13" s="4"/>
      <c r="J13" s="6" t="s">
        <v>55</v>
      </c>
    </row>
    <row r="14" spans="1:10" ht="13.5" customHeight="1">
      <c r="A14" s="232" t="s">
        <v>34</v>
      </c>
      <c r="B14" s="230" t="s">
        <v>35</v>
      </c>
      <c r="C14" s="230" t="s">
        <v>36</v>
      </c>
      <c r="D14" s="229" t="s">
        <v>26</v>
      </c>
      <c r="E14" s="229"/>
      <c r="F14" s="229" t="s">
        <v>22</v>
      </c>
      <c r="G14" s="229"/>
      <c r="H14" s="229"/>
      <c r="I14" s="229"/>
      <c r="J14" s="54"/>
    </row>
    <row r="15" spans="1:10" ht="13.5" customHeight="1">
      <c r="A15" s="219"/>
      <c r="B15" s="231"/>
      <c r="C15" s="231"/>
      <c r="D15" s="56" t="s">
        <v>21</v>
      </c>
      <c r="E15" s="56" t="s">
        <v>135</v>
      </c>
      <c r="F15" s="56" t="s">
        <v>21</v>
      </c>
      <c r="G15" s="56" t="s">
        <v>135</v>
      </c>
      <c r="H15" s="56" t="s">
        <v>10</v>
      </c>
      <c r="I15" s="56" t="s">
        <v>10</v>
      </c>
      <c r="J15" s="57" t="s">
        <v>8</v>
      </c>
    </row>
    <row r="16" spans="1:10" s="49" customFormat="1" ht="11.25">
      <c r="A16" s="220"/>
      <c r="B16" s="24"/>
      <c r="C16" s="24"/>
      <c r="D16" s="24" t="s">
        <v>189</v>
      </c>
      <c r="E16" s="24" t="s">
        <v>190</v>
      </c>
      <c r="F16" s="24" t="s">
        <v>189</v>
      </c>
      <c r="G16" s="24" t="s">
        <v>190</v>
      </c>
      <c r="H16" s="24"/>
      <c r="I16" s="24"/>
      <c r="J16" s="58"/>
    </row>
    <row r="17" spans="1:10" ht="9.75" customHeight="1">
      <c r="A17" s="26"/>
      <c r="B17" s="140"/>
      <c r="C17" s="140"/>
      <c r="D17" s="140"/>
      <c r="E17" s="140"/>
      <c r="F17" s="140"/>
      <c r="G17" s="140"/>
      <c r="H17" s="141"/>
      <c r="I17" s="141"/>
      <c r="J17" s="142"/>
    </row>
    <row r="18" spans="1:10" ht="9.75" customHeight="1">
      <c r="A18" s="29" t="s">
        <v>54</v>
      </c>
      <c r="B18" s="135">
        <f aca="true" t="shared" si="0" ref="B18:G18">SUM(B19)</f>
        <v>82758</v>
      </c>
      <c r="C18" s="135">
        <f t="shared" si="0"/>
        <v>84029</v>
      </c>
      <c r="D18" s="135">
        <f t="shared" si="0"/>
        <v>13155</v>
      </c>
      <c r="E18" s="135">
        <f t="shared" si="0"/>
        <v>25175</v>
      </c>
      <c r="F18" s="135">
        <f t="shared" si="0"/>
        <v>11964</v>
      </c>
      <c r="G18" s="135">
        <f t="shared" si="0"/>
        <v>22952</v>
      </c>
      <c r="H18" s="194">
        <f>H19</f>
        <v>100</v>
      </c>
      <c r="I18" s="194">
        <f>G18/C18*100</f>
        <v>27.314379559437814</v>
      </c>
      <c r="J18" s="136">
        <f>C18-G18</f>
        <v>61077</v>
      </c>
    </row>
    <row r="19" spans="1:10" ht="9.75" customHeight="1">
      <c r="A19" s="29" t="s">
        <v>164</v>
      </c>
      <c r="B19" s="135">
        <v>82758</v>
      </c>
      <c r="C19" s="135">
        <v>84029</v>
      </c>
      <c r="D19" s="135">
        <v>13155</v>
      </c>
      <c r="E19" s="135">
        <v>25175</v>
      </c>
      <c r="F19" s="135">
        <v>11964</v>
      </c>
      <c r="G19" s="135">
        <v>22952</v>
      </c>
      <c r="H19" s="194">
        <v>100</v>
      </c>
      <c r="I19" s="194">
        <f>G19/C19*100</f>
        <v>27.314379559437814</v>
      </c>
      <c r="J19" s="136">
        <f>C19-G19</f>
        <v>61077</v>
      </c>
    </row>
    <row r="20" spans="1:10" ht="9.75" customHeight="1">
      <c r="A20" s="29"/>
      <c r="B20" s="135"/>
      <c r="C20" s="135"/>
      <c r="D20" s="135"/>
      <c r="E20" s="135"/>
      <c r="F20" s="135"/>
      <c r="G20" s="135"/>
      <c r="H20" s="194"/>
      <c r="I20" s="194"/>
      <c r="J20" s="136"/>
    </row>
    <row r="21" spans="1:10" ht="9.75" customHeight="1">
      <c r="A21" s="29" t="s">
        <v>38</v>
      </c>
      <c r="B21" s="135">
        <f aca="true" t="shared" si="1" ref="B21:G21">SUM(B22)</f>
        <v>0</v>
      </c>
      <c r="C21" s="135">
        <f t="shared" si="1"/>
        <v>0</v>
      </c>
      <c r="D21" s="135">
        <f t="shared" si="1"/>
        <v>0</v>
      </c>
      <c r="E21" s="135">
        <f t="shared" si="1"/>
        <v>0</v>
      </c>
      <c r="F21" s="135">
        <f t="shared" si="1"/>
        <v>0</v>
      </c>
      <c r="G21" s="135">
        <f t="shared" si="1"/>
        <v>0</v>
      </c>
      <c r="H21" s="194"/>
      <c r="I21" s="194"/>
      <c r="J21" s="136"/>
    </row>
    <row r="22" spans="1:10" ht="9.75" customHeight="1">
      <c r="A22" s="29" t="s">
        <v>165</v>
      </c>
      <c r="B22" s="135"/>
      <c r="C22" s="135"/>
      <c r="D22" s="135"/>
      <c r="E22" s="135"/>
      <c r="F22" s="135"/>
      <c r="G22" s="135"/>
      <c r="H22" s="194"/>
      <c r="I22" s="194"/>
      <c r="J22" s="136"/>
    </row>
    <row r="23" spans="1:10" ht="9.75" customHeight="1">
      <c r="A23" s="29"/>
      <c r="B23" s="135"/>
      <c r="C23" s="135"/>
      <c r="D23" s="135"/>
      <c r="E23" s="135"/>
      <c r="F23" s="135"/>
      <c r="G23" s="135"/>
      <c r="H23" s="194"/>
      <c r="I23" s="194"/>
      <c r="J23" s="136"/>
    </row>
    <row r="24" spans="1:10" ht="9.75" customHeight="1">
      <c r="A24" s="29" t="s">
        <v>166</v>
      </c>
      <c r="B24" s="135">
        <f aca="true" t="shared" si="2" ref="B24:G24">SUM(B25)</f>
        <v>0</v>
      </c>
      <c r="C24" s="135">
        <f t="shared" si="2"/>
        <v>0</v>
      </c>
      <c r="D24" s="135">
        <f t="shared" si="2"/>
        <v>0</v>
      </c>
      <c r="E24" s="135">
        <f t="shared" si="2"/>
        <v>0</v>
      </c>
      <c r="F24" s="135">
        <f t="shared" si="2"/>
        <v>0</v>
      </c>
      <c r="G24" s="135">
        <f t="shared" si="2"/>
        <v>0</v>
      </c>
      <c r="H24" s="194"/>
      <c r="I24" s="194"/>
      <c r="J24" s="136"/>
    </row>
    <row r="25" spans="1:10" ht="9.75" customHeight="1">
      <c r="A25" s="29" t="s">
        <v>167</v>
      </c>
      <c r="B25" s="135"/>
      <c r="C25" s="135"/>
      <c r="D25" s="135"/>
      <c r="E25" s="135"/>
      <c r="F25" s="135"/>
      <c r="G25" s="135"/>
      <c r="H25" s="194"/>
      <c r="I25" s="194"/>
      <c r="J25" s="136"/>
    </row>
    <row r="26" spans="1:10" ht="9.75" customHeight="1">
      <c r="A26" s="29"/>
      <c r="B26" s="135"/>
      <c r="C26" s="135"/>
      <c r="D26" s="135"/>
      <c r="E26" s="135"/>
      <c r="F26" s="135"/>
      <c r="G26" s="135"/>
      <c r="H26" s="194"/>
      <c r="I26" s="194"/>
      <c r="J26" s="136"/>
    </row>
    <row r="27" spans="1:10" ht="13.5" customHeight="1">
      <c r="A27" s="32" t="s">
        <v>1</v>
      </c>
      <c r="B27" s="195">
        <f aca="true" t="shared" si="3" ref="B27:G27">SUM(B18+B21+B24)</f>
        <v>82758</v>
      </c>
      <c r="C27" s="195">
        <f t="shared" si="3"/>
        <v>84029</v>
      </c>
      <c r="D27" s="195">
        <f t="shared" si="3"/>
        <v>13155</v>
      </c>
      <c r="E27" s="195">
        <f t="shared" si="3"/>
        <v>25175</v>
      </c>
      <c r="F27" s="195">
        <f t="shared" si="3"/>
        <v>11964</v>
      </c>
      <c r="G27" s="195">
        <f t="shared" si="3"/>
        <v>22952</v>
      </c>
      <c r="H27" s="196"/>
      <c r="I27" s="197">
        <f>G27/C27*100</f>
        <v>27.314379559437814</v>
      </c>
      <c r="J27" s="198">
        <f>C27-G27</f>
        <v>61077</v>
      </c>
    </row>
    <row r="28" spans="1:10" ht="11.25">
      <c r="A28" s="94" t="s">
        <v>174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1.25">
      <c r="A29" s="4"/>
      <c r="B29" s="4"/>
      <c r="C29" s="4"/>
      <c r="D29" s="4"/>
      <c r="E29" s="4"/>
      <c r="F29" s="4"/>
      <c r="G29" s="4"/>
      <c r="H29" s="4"/>
      <c r="I29" s="4"/>
      <c r="J29" s="4"/>
    </row>
    <row r="42" spans="1:8" ht="11.25">
      <c r="A42" s="2" t="s">
        <v>175</v>
      </c>
      <c r="C42" s="49" t="s">
        <v>176</v>
      </c>
      <c r="H42" s="49" t="s">
        <v>177</v>
      </c>
    </row>
    <row r="43" spans="1:8" ht="11.25">
      <c r="A43" s="2" t="s">
        <v>178</v>
      </c>
      <c r="C43" s="49" t="s">
        <v>179</v>
      </c>
      <c r="H43" s="49" t="s">
        <v>180</v>
      </c>
    </row>
    <row r="44" spans="1:8" ht="11.25">
      <c r="A44" s="19" t="s">
        <v>181</v>
      </c>
      <c r="C44" s="34"/>
      <c r="H44" s="49" t="s">
        <v>182</v>
      </c>
    </row>
  </sheetData>
  <mergeCells count="10">
    <mergeCell ref="A6:J6"/>
    <mergeCell ref="A7:J7"/>
    <mergeCell ref="A8:J8"/>
    <mergeCell ref="A9:J9"/>
    <mergeCell ref="A10:J10"/>
    <mergeCell ref="D14:E14"/>
    <mergeCell ref="B14:B15"/>
    <mergeCell ref="C14:C15"/>
    <mergeCell ref="F14:I14"/>
    <mergeCell ref="A14:A16"/>
  </mergeCells>
  <printOptions horizontalCentered="1"/>
  <pageMargins left="0.3937007874015748" right="0.2362204724409449" top="0.5905511811023623" bottom="0.38" header="0" footer="0"/>
  <pageSetup horizontalDpi="600" verticalDpi="6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/>
  <dimension ref="A7:Q41"/>
  <sheetViews>
    <sheetView showGridLines="0" workbookViewId="0" topLeftCell="A21">
      <selection activeCell="F30" sqref="F30"/>
    </sheetView>
  </sheetViews>
  <sheetFormatPr defaultColWidth="3.28125" defaultRowHeight="10.5" customHeight="1"/>
  <cols>
    <col min="1" max="1" width="41.28125" style="77" customWidth="1"/>
    <col min="2" max="10" width="9.7109375" style="77" customWidth="1"/>
    <col min="11" max="11" width="4.00390625" style="3" customWidth="1"/>
    <col min="12" max="12" width="2.00390625" style="4" customWidth="1"/>
    <col min="13" max="16384" width="3.28125" style="4" customWidth="1"/>
  </cols>
  <sheetData>
    <row r="7" spans="1:11" ht="11.25">
      <c r="A7" s="244" t="s">
        <v>163</v>
      </c>
      <c r="B7" s="244"/>
      <c r="C7" s="244"/>
      <c r="D7" s="244"/>
      <c r="E7" s="244"/>
      <c r="F7" s="244"/>
      <c r="G7" s="244"/>
      <c r="H7" s="244"/>
      <c r="I7" s="244"/>
      <c r="J7" s="244"/>
      <c r="K7" s="4"/>
    </row>
    <row r="8" spans="1:11" ht="11.25">
      <c r="A8" s="247" t="s">
        <v>7</v>
      </c>
      <c r="B8" s="247"/>
      <c r="C8" s="247"/>
      <c r="D8" s="247"/>
      <c r="E8" s="247"/>
      <c r="F8" s="247"/>
      <c r="G8" s="247"/>
      <c r="H8" s="247"/>
      <c r="I8" s="247"/>
      <c r="J8" s="247"/>
      <c r="K8" s="4"/>
    </row>
    <row r="9" spans="1:11" ht="11.25">
      <c r="A9" s="246" t="s">
        <v>42</v>
      </c>
      <c r="B9" s="246"/>
      <c r="C9" s="246"/>
      <c r="D9" s="246"/>
      <c r="E9" s="246"/>
      <c r="F9" s="246"/>
      <c r="G9" s="246"/>
      <c r="H9" s="246"/>
      <c r="I9" s="246"/>
      <c r="J9" s="246"/>
      <c r="K9" s="4"/>
    </row>
    <row r="10" spans="1:11" ht="11.25">
      <c r="A10" s="247" t="s">
        <v>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4"/>
    </row>
    <row r="11" spans="1:11" ht="11.25">
      <c r="A11" s="235" t="s">
        <v>192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4"/>
    </row>
    <row r="12" spans="1:10" ht="10.5" customHeight="1">
      <c r="A12" s="19"/>
      <c r="B12" s="19"/>
      <c r="C12" s="4"/>
      <c r="D12" s="4"/>
      <c r="E12" s="4"/>
      <c r="F12" s="4"/>
      <c r="G12" s="4"/>
      <c r="H12" s="4"/>
      <c r="I12" s="4"/>
      <c r="J12" s="4"/>
    </row>
    <row r="13" spans="1:10" ht="10.5" customHeight="1">
      <c r="A13" s="19"/>
      <c r="B13" s="19"/>
      <c r="C13" s="4"/>
      <c r="D13" s="4"/>
      <c r="E13" s="4"/>
      <c r="F13" s="4"/>
      <c r="G13" s="4"/>
      <c r="H13" s="4"/>
      <c r="I13" s="4"/>
      <c r="J13" s="4"/>
    </row>
    <row r="14" spans="1:10" ht="10.5" customHeight="1">
      <c r="A14" s="66" t="s">
        <v>60</v>
      </c>
      <c r="B14" s="65"/>
      <c r="C14" s="4"/>
      <c r="D14" s="4"/>
      <c r="E14" s="4"/>
      <c r="F14" s="4"/>
      <c r="G14" s="4"/>
      <c r="H14" s="4"/>
      <c r="I14" s="4"/>
      <c r="J14" s="6" t="s">
        <v>55</v>
      </c>
    </row>
    <row r="15" spans="1:10" ht="19.5" customHeight="1">
      <c r="A15" s="221" t="s">
        <v>40</v>
      </c>
      <c r="B15" s="229" t="s">
        <v>14</v>
      </c>
      <c r="C15" s="229"/>
      <c r="D15" s="229"/>
      <c r="E15" s="229"/>
      <c r="F15" s="229"/>
      <c r="G15" s="229" t="s">
        <v>15</v>
      </c>
      <c r="H15" s="229"/>
      <c r="I15" s="229"/>
      <c r="J15" s="238"/>
    </row>
    <row r="16" spans="1:10" ht="13.5" customHeight="1">
      <c r="A16" s="221"/>
      <c r="B16" s="229" t="s">
        <v>57</v>
      </c>
      <c r="C16" s="229"/>
      <c r="D16" s="222" t="s">
        <v>16</v>
      </c>
      <c r="E16" s="222" t="s">
        <v>17</v>
      </c>
      <c r="F16" s="222" t="s">
        <v>18</v>
      </c>
      <c r="G16" s="230" t="s">
        <v>186</v>
      </c>
      <c r="H16" s="222" t="s">
        <v>16</v>
      </c>
      <c r="I16" s="222" t="s">
        <v>17</v>
      </c>
      <c r="J16" s="224" t="s">
        <v>19</v>
      </c>
    </row>
    <row r="17" spans="1:11" s="50" customFormat="1" ht="33.75">
      <c r="A17" s="221"/>
      <c r="B17" s="25" t="s">
        <v>58</v>
      </c>
      <c r="C17" s="25" t="s">
        <v>185</v>
      </c>
      <c r="D17" s="223"/>
      <c r="E17" s="223"/>
      <c r="F17" s="223"/>
      <c r="G17" s="226"/>
      <c r="H17" s="223"/>
      <c r="I17" s="223"/>
      <c r="J17" s="225"/>
      <c r="K17" s="67"/>
    </row>
    <row r="18" spans="1:17" ht="12.75" customHeight="1">
      <c r="A18" s="68"/>
      <c r="B18" s="199"/>
      <c r="C18" s="11"/>
      <c r="D18" s="11"/>
      <c r="E18" s="11"/>
      <c r="F18" s="11"/>
      <c r="G18" s="11"/>
      <c r="H18" s="11"/>
      <c r="I18" s="55"/>
      <c r="J18" s="200"/>
      <c r="K18" s="59"/>
      <c r="L18" s="59"/>
      <c r="M18" s="59"/>
      <c r="N18" s="59"/>
      <c r="O18" s="59"/>
      <c r="P18" s="59"/>
      <c r="Q18" s="3"/>
    </row>
    <row r="19" spans="1:17" ht="12.75" customHeight="1">
      <c r="A19" s="68" t="s">
        <v>41</v>
      </c>
      <c r="B19" s="11">
        <f>SUM(B20:B21)</f>
        <v>0</v>
      </c>
      <c r="C19" s="11"/>
      <c r="D19" s="11">
        <f>SUM(D20:D21)</f>
        <v>0</v>
      </c>
      <c r="E19" s="11">
        <f>SUM(E20:E21)</f>
        <v>0</v>
      </c>
      <c r="F19" s="55">
        <f>C19-D19-E19</f>
        <v>0</v>
      </c>
      <c r="G19" s="11">
        <f>SUM(G20:G21)</f>
        <v>2108</v>
      </c>
      <c r="H19" s="11">
        <f>SUM(H20:H21)</f>
        <v>33</v>
      </c>
      <c r="I19" s="55">
        <f>SUM(I20:I21)</f>
        <v>1599</v>
      </c>
      <c r="J19" s="55">
        <f>G19-H19-I19</f>
        <v>476</v>
      </c>
      <c r="K19" s="59"/>
      <c r="L19" s="59"/>
      <c r="M19" s="59"/>
      <c r="N19" s="59"/>
      <c r="O19" s="59"/>
      <c r="P19" s="59"/>
      <c r="Q19" s="3"/>
    </row>
    <row r="20" spans="1:17" ht="12.75" customHeight="1">
      <c r="A20" s="69" t="s">
        <v>169</v>
      </c>
      <c r="B20" s="11">
        <v>0</v>
      </c>
      <c r="C20" s="11"/>
      <c r="D20" s="11">
        <v>0</v>
      </c>
      <c r="E20" s="11">
        <v>0</v>
      </c>
      <c r="F20" s="55">
        <f>C20-D20-E20</f>
        <v>0</v>
      </c>
      <c r="G20" s="11">
        <v>842</v>
      </c>
      <c r="H20" s="11">
        <v>23</v>
      </c>
      <c r="I20" s="55">
        <v>757</v>
      </c>
      <c r="J20" s="55">
        <f>G20-H20-I20</f>
        <v>62</v>
      </c>
      <c r="K20" s="59"/>
      <c r="L20" s="59"/>
      <c r="M20" s="59"/>
      <c r="N20" s="59"/>
      <c r="O20" s="59"/>
      <c r="P20" s="59"/>
      <c r="Q20" s="3"/>
    </row>
    <row r="21" spans="1:17" ht="12.75" customHeight="1">
      <c r="A21" s="19" t="s">
        <v>170</v>
      </c>
      <c r="B21" s="11">
        <v>0</v>
      </c>
      <c r="C21" s="11"/>
      <c r="D21" s="11">
        <v>0</v>
      </c>
      <c r="E21" s="11">
        <v>0</v>
      </c>
      <c r="F21" s="55">
        <f>C21-D21-E21</f>
        <v>0</v>
      </c>
      <c r="G21" s="11">
        <v>1266</v>
      </c>
      <c r="H21" s="11">
        <v>10</v>
      </c>
      <c r="I21" s="55">
        <v>842</v>
      </c>
      <c r="J21" s="55">
        <f>G21-H21-I21</f>
        <v>414</v>
      </c>
      <c r="K21" s="59"/>
      <c r="L21" s="59"/>
      <c r="M21" s="59"/>
      <c r="N21" s="59"/>
      <c r="O21" s="59"/>
      <c r="P21" s="59"/>
      <c r="Q21" s="3"/>
    </row>
    <row r="22" spans="1:17" ht="12.75" customHeight="1">
      <c r="A22" s="30"/>
      <c r="B22" s="11"/>
      <c r="C22" s="11"/>
      <c r="D22" s="11"/>
      <c r="E22" s="11"/>
      <c r="F22" s="55">
        <f>C22-D22-E22</f>
        <v>0</v>
      </c>
      <c r="G22" s="11"/>
      <c r="H22" s="11"/>
      <c r="I22" s="55"/>
      <c r="J22" s="55">
        <f>G22-H22-I22</f>
        <v>0</v>
      </c>
      <c r="K22" s="59"/>
      <c r="L22" s="59"/>
      <c r="M22" s="59"/>
      <c r="N22" s="59"/>
      <c r="O22" s="59"/>
      <c r="P22" s="59"/>
      <c r="Q22" s="3"/>
    </row>
    <row r="23" spans="1:17" ht="15.75" customHeight="1">
      <c r="A23" s="53" t="s">
        <v>1</v>
      </c>
      <c r="B23" s="179">
        <f>B19</f>
        <v>0</v>
      </c>
      <c r="C23" s="179">
        <f>C19</f>
        <v>0</v>
      </c>
      <c r="D23" s="179">
        <f>D19</f>
        <v>0</v>
      </c>
      <c r="E23" s="179">
        <f>E19</f>
        <v>0</v>
      </c>
      <c r="F23" s="201">
        <f>C23-D23-E23</f>
        <v>0</v>
      </c>
      <c r="G23" s="179">
        <f>G19</f>
        <v>2108</v>
      </c>
      <c r="H23" s="179">
        <f>H19</f>
        <v>33</v>
      </c>
      <c r="I23" s="179">
        <f>I19</f>
        <v>1599</v>
      </c>
      <c r="J23" s="202">
        <f>G23-H23-I23</f>
        <v>476</v>
      </c>
      <c r="L23" s="3"/>
      <c r="M23" s="3"/>
      <c r="N23" s="3"/>
      <c r="O23" s="3"/>
      <c r="P23" s="3"/>
      <c r="Q23" s="3"/>
    </row>
    <row r="24" spans="1:10" ht="10.5" customHeight="1">
      <c r="A24" s="94" t="s">
        <v>174</v>
      </c>
      <c r="B24" s="4"/>
      <c r="C24" s="4"/>
      <c r="D24" s="4"/>
      <c r="E24" s="4"/>
      <c r="F24" s="4"/>
      <c r="G24" s="4"/>
      <c r="H24" s="4"/>
      <c r="I24" s="4"/>
      <c r="J24" s="70"/>
    </row>
    <row r="39" spans="1:8" ht="10.5" customHeight="1">
      <c r="A39" s="2" t="s">
        <v>175</v>
      </c>
      <c r="C39" s="49" t="s">
        <v>176</v>
      </c>
      <c r="H39" s="49" t="s">
        <v>177</v>
      </c>
    </row>
    <row r="40" spans="1:8" ht="10.5" customHeight="1">
      <c r="A40" s="2" t="s">
        <v>178</v>
      </c>
      <c r="C40" s="49" t="s">
        <v>179</v>
      </c>
      <c r="H40" s="49" t="s">
        <v>180</v>
      </c>
    </row>
    <row r="41" spans="1:8" ht="10.5" customHeight="1">
      <c r="A41" s="19" t="s">
        <v>181</v>
      </c>
      <c r="C41" s="34"/>
      <c r="H41" s="49" t="s">
        <v>182</v>
      </c>
    </row>
  </sheetData>
  <mergeCells count="16">
    <mergeCell ref="A11:J11"/>
    <mergeCell ref="D16:D17"/>
    <mergeCell ref="E16:E17"/>
    <mergeCell ref="F16:F17"/>
    <mergeCell ref="A7:J7"/>
    <mergeCell ref="A8:J8"/>
    <mergeCell ref="A9:J9"/>
    <mergeCell ref="A10:J10"/>
    <mergeCell ref="A15:A17"/>
    <mergeCell ref="I16:I17"/>
    <mergeCell ref="J16:J17"/>
    <mergeCell ref="B16:C16"/>
    <mergeCell ref="G15:J15"/>
    <mergeCell ref="B15:F15"/>
    <mergeCell ref="G16:G17"/>
    <mergeCell ref="H16:H17"/>
  </mergeCells>
  <printOptions horizontalCentered="1"/>
  <pageMargins left="0.21" right="0.28" top="0.5905511811023623" bottom="0.3937007874015748" header="0" footer="0.1968503937007874"/>
  <pageSetup horizontalDpi="300" verticalDpi="3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4"/>
  <dimension ref="A1:G35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5.00390625" style="61" customWidth="1"/>
    <col min="2" max="4" width="17.28125" style="61" customWidth="1"/>
    <col min="5" max="5" width="17.28125" style="33" customWidth="1"/>
    <col min="6" max="7" width="17.28125" style="61" customWidth="1"/>
    <col min="8" max="16384" width="7.8515625" style="61" customWidth="1"/>
  </cols>
  <sheetData>
    <row r="1" spans="1:7" ht="11.25">
      <c r="A1" s="213" t="s">
        <v>53</v>
      </c>
      <c r="B1" s="213"/>
      <c r="C1" s="213"/>
      <c r="D1" s="213"/>
      <c r="E1" s="213"/>
      <c r="F1" s="213"/>
      <c r="G1" s="6" t="s">
        <v>39</v>
      </c>
    </row>
    <row r="2" spans="1:7" ht="11.25">
      <c r="A2" s="212" t="s">
        <v>7</v>
      </c>
      <c r="B2" s="212"/>
      <c r="C2" s="212"/>
      <c r="D2" s="212"/>
      <c r="E2" s="212"/>
      <c r="F2" s="212"/>
      <c r="G2" s="212"/>
    </row>
    <row r="3" spans="1:7" ht="11.25">
      <c r="A3" s="214" t="s">
        <v>52</v>
      </c>
      <c r="B3" s="214"/>
      <c r="C3" s="214"/>
      <c r="D3" s="214"/>
      <c r="E3" s="214"/>
      <c r="F3" s="214"/>
      <c r="G3" s="214"/>
    </row>
    <row r="4" spans="1:7" ht="11.25">
      <c r="A4" s="212" t="s">
        <v>56</v>
      </c>
      <c r="B4" s="212"/>
      <c r="C4" s="212"/>
      <c r="D4" s="212"/>
      <c r="E4" s="212"/>
      <c r="F4" s="212"/>
      <c r="G4" s="212"/>
    </row>
    <row r="5" spans="1:7" ht="11.25">
      <c r="A5" s="212" t="s">
        <v>30</v>
      </c>
      <c r="B5" s="212"/>
      <c r="C5" s="212"/>
      <c r="D5" s="212"/>
      <c r="E5" s="212"/>
      <c r="F5" s="212"/>
      <c r="G5" s="212"/>
    </row>
    <row r="6" spans="1:7" ht="11.25">
      <c r="A6" s="48"/>
      <c r="B6" s="48"/>
      <c r="C6" s="48"/>
      <c r="D6" s="48"/>
      <c r="E6" s="48"/>
      <c r="F6" s="48"/>
      <c r="G6" s="48"/>
    </row>
    <row r="8" ht="12.75" customHeight="1">
      <c r="A8" s="61" t="s">
        <v>59</v>
      </c>
    </row>
    <row r="9" spans="1:7" s="37" customFormat="1" ht="36" customHeight="1">
      <c r="A9" s="232" t="s">
        <v>44</v>
      </c>
      <c r="B9" s="22" t="s">
        <v>47</v>
      </c>
      <c r="C9" s="22" t="s">
        <v>48</v>
      </c>
      <c r="D9" s="22" t="s">
        <v>49</v>
      </c>
      <c r="E9" s="22" t="s">
        <v>45</v>
      </c>
      <c r="F9" s="22" t="s">
        <v>50</v>
      </c>
      <c r="G9" s="23" t="s">
        <v>51</v>
      </c>
    </row>
    <row r="10" spans="1:7" ht="11.25" customHeight="1">
      <c r="A10" s="211"/>
      <c r="B10" s="63" t="s">
        <v>10</v>
      </c>
      <c r="C10" s="63" t="s">
        <v>10</v>
      </c>
      <c r="D10" s="63" t="s">
        <v>10</v>
      </c>
      <c r="E10" s="63" t="s">
        <v>10</v>
      </c>
      <c r="F10" s="63" t="s">
        <v>10</v>
      </c>
      <c r="G10" s="64" t="s">
        <v>10</v>
      </c>
    </row>
    <row r="11" spans="1:7" ht="12.75" customHeight="1">
      <c r="A11" s="42"/>
      <c r="B11" s="40"/>
      <c r="C11" s="40"/>
      <c r="D11" s="40"/>
      <c r="E11" s="40"/>
      <c r="F11" s="40"/>
      <c r="G11" s="41"/>
    </row>
    <row r="12" spans="1:7" ht="12.75" customHeight="1">
      <c r="A12" s="42"/>
      <c r="B12" s="40"/>
      <c r="C12" s="40"/>
      <c r="D12" s="40"/>
      <c r="E12" s="40"/>
      <c r="F12" s="40"/>
      <c r="G12" s="41"/>
    </row>
    <row r="13" spans="1:7" ht="12.75" customHeight="1">
      <c r="A13" s="42"/>
      <c r="B13" s="40"/>
      <c r="C13" s="40"/>
      <c r="D13" s="40"/>
      <c r="E13" s="40"/>
      <c r="F13" s="40"/>
      <c r="G13" s="41"/>
    </row>
    <row r="14" spans="1:7" ht="12.75" customHeight="1">
      <c r="A14" s="42"/>
      <c r="B14" s="40"/>
      <c r="C14" s="40"/>
      <c r="D14" s="40"/>
      <c r="E14" s="40"/>
      <c r="F14" s="40"/>
      <c r="G14" s="41"/>
    </row>
    <row r="15" spans="1:7" ht="12.75" customHeight="1">
      <c r="A15" s="42"/>
      <c r="B15" s="40"/>
      <c r="C15" s="40"/>
      <c r="D15" s="40"/>
      <c r="E15" s="40"/>
      <c r="F15" s="40"/>
      <c r="G15" s="41"/>
    </row>
    <row r="16" spans="1:7" ht="12.75" customHeight="1">
      <c r="A16" s="42"/>
      <c r="B16" s="40"/>
      <c r="C16" s="40"/>
      <c r="D16" s="40"/>
      <c r="E16" s="40"/>
      <c r="F16" s="40"/>
      <c r="G16" s="41"/>
    </row>
    <row r="17" spans="1:7" ht="12.75" customHeight="1">
      <c r="A17" s="42"/>
      <c r="B17" s="40"/>
      <c r="C17" s="40"/>
      <c r="D17" s="40"/>
      <c r="E17" s="40"/>
      <c r="F17" s="40"/>
      <c r="G17" s="41"/>
    </row>
    <row r="18" spans="1:7" ht="12.75" customHeight="1">
      <c r="A18" s="42"/>
      <c r="B18" s="40"/>
      <c r="C18" s="40"/>
      <c r="D18" s="40"/>
      <c r="E18" s="40"/>
      <c r="F18" s="40"/>
      <c r="G18" s="41"/>
    </row>
    <row r="19" spans="1:7" ht="12.75" customHeight="1">
      <c r="A19" s="42"/>
      <c r="B19" s="40"/>
      <c r="C19" s="40"/>
      <c r="D19" s="40"/>
      <c r="E19" s="40"/>
      <c r="F19" s="40"/>
      <c r="G19" s="41"/>
    </row>
    <row r="20" spans="1:7" ht="12.75" customHeight="1">
      <c r="A20" s="42"/>
      <c r="B20" s="40"/>
      <c r="C20" s="40"/>
      <c r="D20" s="40"/>
      <c r="E20" s="40"/>
      <c r="F20" s="40"/>
      <c r="G20" s="41"/>
    </row>
    <row r="21" spans="1:7" ht="12.75" customHeight="1">
      <c r="A21" s="42"/>
      <c r="B21" s="40"/>
      <c r="C21" s="40"/>
      <c r="D21" s="40"/>
      <c r="E21" s="40"/>
      <c r="F21" s="40"/>
      <c r="G21" s="41"/>
    </row>
    <row r="22" spans="1:7" ht="12.75" customHeight="1">
      <c r="A22" s="42"/>
      <c r="B22" s="40"/>
      <c r="C22" s="40"/>
      <c r="D22" s="40"/>
      <c r="E22" s="40"/>
      <c r="F22" s="40"/>
      <c r="G22" s="41"/>
    </row>
    <row r="23" spans="1:7" ht="12.75" customHeight="1">
      <c r="A23" s="42"/>
      <c r="B23" s="40"/>
      <c r="C23" s="40"/>
      <c r="D23" s="40"/>
      <c r="E23" s="40"/>
      <c r="F23" s="40"/>
      <c r="G23" s="41"/>
    </row>
    <row r="24" spans="1:7" ht="12.75" customHeight="1">
      <c r="A24" s="42"/>
      <c r="B24" s="40"/>
      <c r="C24" s="40"/>
      <c r="D24" s="40"/>
      <c r="E24" s="40"/>
      <c r="F24" s="40"/>
      <c r="G24" s="41"/>
    </row>
    <row r="25" spans="1:7" ht="12.75" customHeight="1">
      <c r="A25" s="42"/>
      <c r="B25" s="40"/>
      <c r="C25" s="40"/>
      <c r="D25" s="40"/>
      <c r="E25" s="40"/>
      <c r="F25" s="40"/>
      <c r="G25" s="41"/>
    </row>
    <row r="26" spans="1:7" ht="12.75" customHeight="1">
      <c r="A26" s="42"/>
      <c r="B26" s="40"/>
      <c r="C26" s="40"/>
      <c r="D26" s="40"/>
      <c r="E26" s="40"/>
      <c r="F26" s="40"/>
      <c r="G26" s="41"/>
    </row>
    <row r="27" spans="1:7" ht="12.75" customHeight="1">
      <c r="A27" s="42"/>
      <c r="B27" s="40"/>
      <c r="C27" s="40"/>
      <c r="D27" s="40"/>
      <c r="E27" s="40"/>
      <c r="F27" s="40"/>
      <c r="G27" s="41"/>
    </row>
    <row r="28" spans="1:7" ht="12.75" customHeight="1">
      <c r="A28" s="42"/>
      <c r="B28" s="40"/>
      <c r="C28" s="40"/>
      <c r="D28" s="40"/>
      <c r="E28" s="40"/>
      <c r="F28" s="40"/>
      <c r="G28" s="41"/>
    </row>
    <row r="29" spans="1:7" ht="12.75" customHeight="1">
      <c r="A29" s="42"/>
      <c r="B29" s="40"/>
      <c r="C29" s="40"/>
      <c r="D29" s="40"/>
      <c r="E29" s="40"/>
      <c r="F29" s="40"/>
      <c r="G29" s="41"/>
    </row>
    <row r="30" spans="1:7" ht="12.75" customHeight="1">
      <c r="A30" s="42"/>
      <c r="B30" s="40"/>
      <c r="C30" s="40"/>
      <c r="D30" s="40"/>
      <c r="E30" s="40"/>
      <c r="F30" s="40"/>
      <c r="G30" s="41"/>
    </row>
    <row r="31" spans="1:7" ht="12.75" customHeight="1">
      <c r="A31" s="42"/>
      <c r="B31" s="40"/>
      <c r="C31" s="40"/>
      <c r="D31" s="40"/>
      <c r="E31" s="40"/>
      <c r="F31" s="40"/>
      <c r="G31" s="41"/>
    </row>
    <row r="32" spans="1:7" ht="12.75" customHeight="1">
      <c r="A32" s="42"/>
      <c r="B32" s="40"/>
      <c r="C32" s="40"/>
      <c r="D32" s="40"/>
      <c r="E32" s="40"/>
      <c r="F32" s="40"/>
      <c r="G32" s="41"/>
    </row>
    <row r="33" spans="1:7" ht="12.75" customHeight="1">
      <c r="A33" s="42"/>
      <c r="B33" s="40"/>
      <c r="C33" s="40"/>
      <c r="D33" s="40"/>
      <c r="E33" s="40"/>
      <c r="F33" s="40"/>
      <c r="G33" s="41"/>
    </row>
    <row r="34" spans="1:7" ht="12.75" customHeight="1">
      <c r="A34" s="43"/>
      <c r="B34" s="72"/>
      <c r="C34" s="72"/>
      <c r="D34" s="72"/>
      <c r="E34" s="72"/>
      <c r="F34" s="72"/>
      <c r="G34" s="73"/>
    </row>
    <row r="35" spans="1:7" ht="11.25">
      <c r="A35" s="61" t="s">
        <v>46</v>
      </c>
      <c r="G35" s="6"/>
    </row>
  </sheetData>
  <mergeCells count="6">
    <mergeCell ref="A9:A10"/>
    <mergeCell ref="A5:G5"/>
    <mergeCell ref="A1:F1"/>
    <mergeCell ref="A2:G2"/>
    <mergeCell ref="A3:G3"/>
    <mergeCell ref="A4:G4"/>
  </mergeCells>
  <printOptions horizontalCentered="1"/>
  <pageMargins left="0.33" right="0.34" top="0.5905511811023623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G91"/>
  <sheetViews>
    <sheetView showGridLines="0" tabSelected="1" zoomScale="90" zoomScaleNormal="90" workbookViewId="0" topLeftCell="A76">
      <selection activeCell="C85" sqref="C85"/>
    </sheetView>
  </sheetViews>
  <sheetFormatPr defaultColWidth="9.140625" defaultRowHeight="12.75"/>
  <cols>
    <col min="1" max="1" width="73.57421875" style="4" customWidth="1"/>
    <col min="2" max="2" width="13.7109375" style="4" customWidth="1"/>
    <col min="3" max="3" width="15.421875" style="20" customWidth="1"/>
    <col min="4" max="4" width="14.140625" style="98" customWidth="1"/>
    <col min="5" max="5" width="11.8515625" style="4" customWidth="1"/>
    <col min="6" max="63" width="15.7109375" style="4" customWidth="1"/>
    <col min="64" max="16384" width="0.9921875" style="4" customWidth="1"/>
  </cols>
  <sheetData>
    <row r="6" spans="1:7" ht="12" customHeight="1">
      <c r="A6" s="310" t="s">
        <v>163</v>
      </c>
      <c r="B6" s="310"/>
      <c r="C6" s="310"/>
      <c r="D6" s="310"/>
      <c r="E6" s="310"/>
      <c r="F6" s="110"/>
      <c r="G6" s="110"/>
    </row>
    <row r="7" spans="1:7" ht="12" customHeight="1">
      <c r="A7" s="310" t="s">
        <v>158</v>
      </c>
      <c r="B7" s="310"/>
      <c r="C7" s="310"/>
      <c r="D7" s="310"/>
      <c r="E7" s="310"/>
      <c r="F7" s="111"/>
      <c r="G7" s="112"/>
    </row>
    <row r="8" spans="1:7" ht="12" customHeight="1">
      <c r="A8" s="311" t="s">
        <v>6</v>
      </c>
      <c r="B8" s="311"/>
      <c r="C8" s="311"/>
      <c r="D8" s="311"/>
      <c r="E8" s="311"/>
      <c r="F8" s="113"/>
      <c r="G8" s="110"/>
    </row>
    <row r="9" spans="1:7" ht="12" customHeight="1">
      <c r="A9" s="311" t="s">
        <v>191</v>
      </c>
      <c r="B9" s="311"/>
      <c r="C9" s="311"/>
      <c r="D9" s="311"/>
      <c r="E9" s="311"/>
      <c r="F9" s="113"/>
      <c r="G9" s="110"/>
    </row>
    <row r="10" spans="1:6" ht="12.75" customHeight="1">
      <c r="A10" s="4" t="s">
        <v>157</v>
      </c>
      <c r="B10" s="114"/>
      <c r="D10" s="4"/>
      <c r="E10" s="6" t="s">
        <v>55</v>
      </c>
      <c r="F10" s="3"/>
    </row>
    <row r="11" spans="1:6" ht="11.25">
      <c r="A11" s="115" t="s">
        <v>91</v>
      </c>
      <c r="B11" s="238" t="s">
        <v>155</v>
      </c>
      <c r="C11" s="221"/>
      <c r="D11" s="238" t="s">
        <v>135</v>
      </c>
      <c r="E11" s="239"/>
      <c r="F11" s="3"/>
    </row>
    <row r="12" spans="1:6" ht="10.5" customHeight="1">
      <c r="A12" s="143" t="s">
        <v>125</v>
      </c>
      <c r="B12" s="224" t="s">
        <v>162</v>
      </c>
      <c r="C12" s="302"/>
      <c r="D12" s="144"/>
      <c r="E12" s="207">
        <f>'Anexo I-BALANCO ORCAMENTARIO'!B42</f>
        <v>82758</v>
      </c>
      <c r="F12" s="3"/>
    </row>
    <row r="13" spans="1:6" ht="10.5" customHeight="1">
      <c r="A13" s="143" t="s">
        <v>126</v>
      </c>
      <c r="B13" s="283" t="s">
        <v>162</v>
      </c>
      <c r="C13" s="284"/>
      <c r="D13" s="144"/>
      <c r="E13" s="207">
        <f>'Anexo I-BALANCO ORCAMENTARIO'!C42</f>
        <v>82758</v>
      </c>
      <c r="F13" s="3"/>
    </row>
    <row r="14" spans="1:6" ht="10.5" customHeight="1">
      <c r="A14" s="139" t="s">
        <v>92</v>
      </c>
      <c r="B14" s="295">
        <f>'Anexo I-BALANCO ORCAMENTARIO'!E42</f>
        <v>12185</v>
      </c>
      <c r="C14" s="296"/>
      <c r="D14" s="307">
        <f>'Anexo I-BALANCO ORCAMENTARIO'!H42</f>
        <v>25236</v>
      </c>
      <c r="E14" s="308"/>
      <c r="F14" s="3"/>
    </row>
    <row r="15" spans="1:6" ht="10.5" customHeight="1">
      <c r="A15" s="139" t="s">
        <v>127</v>
      </c>
      <c r="B15" s="217"/>
      <c r="C15" s="218"/>
      <c r="D15" s="307"/>
      <c r="E15" s="308"/>
      <c r="F15" s="3"/>
    </row>
    <row r="16" spans="1:6" ht="10.5" customHeight="1">
      <c r="A16" s="145" t="s">
        <v>128</v>
      </c>
      <c r="B16" s="256">
        <v>0</v>
      </c>
      <c r="C16" s="257"/>
      <c r="D16" s="256"/>
      <c r="E16" s="309"/>
      <c r="F16" s="3"/>
    </row>
    <row r="17" spans="1:6" ht="11.25">
      <c r="A17" s="115" t="s">
        <v>93</v>
      </c>
      <c r="B17" s="224" t="s">
        <v>155</v>
      </c>
      <c r="C17" s="302"/>
      <c r="D17" s="238" t="s">
        <v>135</v>
      </c>
      <c r="E17" s="239"/>
      <c r="F17" s="3"/>
    </row>
    <row r="18" spans="1:6" ht="10.5" customHeight="1">
      <c r="A18" s="146" t="s">
        <v>129</v>
      </c>
      <c r="B18" s="303" t="s">
        <v>162</v>
      </c>
      <c r="C18" s="304"/>
      <c r="D18" s="305">
        <f>'Anexo I-BALANCO ORCAMENTARIO'!B61</f>
        <v>82758</v>
      </c>
      <c r="E18" s="306"/>
      <c r="F18" s="3"/>
    </row>
    <row r="19" spans="1:6" ht="10.5" customHeight="1">
      <c r="A19" s="146" t="s">
        <v>94</v>
      </c>
      <c r="B19" s="300" t="s">
        <v>162</v>
      </c>
      <c r="C19" s="301"/>
      <c r="D19" s="297">
        <f>'Anexo I-BALANCO ORCAMENTARIO'!D61</f>
        <v>84029</v>
      </c>
      <c r="E19" s="298"/>
      <c r="F19" s="3"/>
    </row>
    <row r="20" spans="1:6" ht="10.5" customHeight="1">
      <c r="A20" s="146" t="s">
        <v>95</v>
      </c>
      <c r="B20" s="295">
        <f>'Anexo I-BALANCO ORCAMENTARIO'!E61</f>
        <v>13155</v>
      </c>
      <c r="C20" s="296"/>
      <c r="D20" s="297">
        <f>'Anexo I-BALANCO ORCAMENTARIO'!F61</f>
        <v>25175</v>
      </c>
      <c r="E20" s="298"/>
      <c r="F20" s="3"/>
    </row>
    <row r="21" spans="1:6" ht="10.5" customHeight="1">
      <c r="A21" s="146" t="s">
        <v>96</v>
      </c>
      <c r="B21" s="295">
        <f>'Anexo I-BALANCO ORCAMENTARIO'!G61</f>
        <v>11964</v>
      </c>
      <c r="C21" s="296"/>
      <c r="D21" s="297">
        <f>'Anexo I-BALANCO ORCAMENTARIO'!H59</f>
        <v>22952</v>
      </c>
      <c r="E21" s="298"/>
      <c r="F21" s="3"/>
    </row>
    <row r="22" spans="1:5" ht="10.5" customHeight="1">
      <c r="A22" s="147" t="s">
        <v>130</v>
      </c>
      <c r="B22" s="289">
        <f>B14-B21</f>
        <v>221</v>
      </c>
      <c r="C22" s="299"/>
      <c r="D22" s="289">
        <f>D14-D21</f>
        <v>2284</v>
      </c>
      <c r="E22" s="299"/>
    </row>
    <row r="23" spans="1:5" ht="7.5" customHeight="1">
      <c r="A23" s="146"/>
      <c r="B23" s="146"/>
      <c r="C23" s="59"/>
      <c r="D23" s="131"/>
      <c r="E23" s="6"/>
    </row>
    <row r="24" spans="1:5" ht="11.25">
      <c r="A24" s="115" t="s">
        <v>97</v>
      </c>
      <c r="B24" s="238" t="s">
        <v>155</v>
      </c>
      <c r="C24" s="221"/>
      <c r="D24" s="238" t="s">
        <v>135</v>
      </c>
      <c r="E24" s="239"/>
    </row>
    <row r="25" spans="1:5" ht="10.5" customHeight="1">
      <c r="A25" s="139" t="s">
        <v>95</v>
      </c>
      <c r="B25" s="291">
        <f>'Anexo I-BALANCO ORCAMENTARIO'!E61</f>
        <v>13155</v>
      </c>
      <c r="C25" s="292"/>
      <c r="D25" s="293">
        <f>'Anexo I-BALANCO ORCAMENTARIO'!F61</f>
        <v>25175</v>
      </c>
      <c r="E25" s="294"/>
    </row>
    <row r="26" spans="1:5" ht="10.5" customHeight="1">
      <c r="A26" s="145" t="s">
        <v>96</v>
      </c>
      <c r="B26" s="289">
        <f>'Anexo I-BALANCO ORCAMENTARIO'!G61</f>
        <v>11964</v>
      </c>
      <c r="C26" s="290"/>
      <c r="D26" s="252">
        <f>'Anexo I-BALANCO ORCAMENTARIO'!H59</f>
        <v>22952</v>
      </c>
      <c r="E26" s="253"/>
    </row>
    <row r="27" spans="1:4" ht="7.5" customHeight="1">
      <c r="A27" s="146"/>
      <c r="B27" s="146"/>
      <c r="C27" s="59"/>
      <c r="D27" s="59"/>
    </row>
    <row r="28" spans="1:5" ht="11.25">
      <c r="A28" s="129" t="s">
        <v>98</v>
      </c>
      <c r="B28" s="239"/>
      <c r="C28" s="221"/>
      <c r="D28" s="238" t="s">
        <v>156</v>
      </c>
      <c r="E28" s="239"/>
    </row>
    <row r="29" spans="1:5" ht="10.5" customHeight="1">
      <c r="A29" s="148" t="s">
        <v>99</v>
      </c>
      <c r="B29" s="287"/>
      <c r="C29" s="288"/>
      <c r="D29" s="238"/>
      <c r="E29" s="239"/>
    </row>
    <row r="30" spans="1:4" ht="7.5" customHeight="1">
      <c r="A30" s="146"/>
      <c r="B30" s="146"/>
      <c r="C30" s="59"/>
      <c r="D30" s="59"/>
    </row>
    <row r="31" spans="1:5" ht="11.25">
      <c r="A31" s="115" t="s">
        <v>138</v>
      </c>
      <c r="B31" s="238" t="s">
        <v>155</v>
      </c>
      <c r="C31" s="221"/>
      <c r="D31" s="238" t="s">
        <v>135</v>
      </c>
      <c r="E31" s="239"/>
    </row>
    <row r="32" spans="1:5" s="47" customFormat="1" ht="12" customHeight="1">
      <c r="A32" s="122" t="s">
        <v>139</v>
      </c>
      <c r="B32" s="125"/>
      <c r="C32" s="126"/>
      <c r="D32" s="127"/>
      <c r="E32" s="128"/>
    </row>
    <row r="33" spans="1:5" ht="10.5" customHeight="1">
      <c r="A33" s="139" t="s">
        <v>131</v>
      </c>
      <c r="B33" s="217"/>
      <c r="C33" s="218"/>
      <c r="D33" s="285"/>
      <c r="E33" s="286"/>
    </row>
    <row r="34" spans="1:5" ht="10.5" customHeight="1">
      <c r="A34" s="139" t="s">
        <v>132</v>
      </c>
      <c r="B34" s="217"/>
      <c r="C34" s="218"/>
      <c r="D34" s="285"/>
      <c r="E34" s="286"/>
    </row>
    <row r="35" spans="1:5" ht="10.5" customHeight="1">
      <c r="A35" s="139" t="s">
        <v>100</v>
      </c>
      <c r="B35" s="217"/>
      <c r="C35" s="218"/>
      <c r="D35" s="278"/>
      <c r="E35" s="279"/>
    </row>
    <row r="36" spans="1:5" ht="12.75" customHeight="1">
      <c r="A36" s="149" t="s">
        <v>140</v>
      </c>
      <c r="D36" s="283"/>
      <c r="E36" s="213"/>
    </row>
    <row r="37" spans="1:5" ht="10.5" customHeight="1">
      <c r="A37" s="139" t="s">
        <v>141</v>
      </c>
      <c r="B37" s="283"/>
      <c r="C37" s="284"/>
      <c r="D37" s="285"/>
      <c r="E37" s="286"/>
    </row>
    <row r="38" spans="1:5" ht="10.5" customHeight="1">
      <c r="A38" s="139" t="s">
        <v>142</v>
      </c>
      <c r="B38" s="217"/>
      <c r="C38" s="218"/>
      <c r="D38" s="285"/>
      <c r="E38" s="286"/>
    </row>
    <row r="39" spans="1:5" ht="10.5" customHeight="1">
      <c r="A39" s="145" t="s">
        <v>143</v>
      </c>
      <c r="B39" s="276"/>
      <c r="C39" s="277"/>
      <c r="D39" s="262"/>
      <c r="E39" s="263"/>
    </row>
    <row r="40" spans="4:5" ht="7.5" customHeight="1">
      <c r="D40" s="4"/>
      <c r="E40" s="3"/>
    </row>
    <row r="41" spans="1:5" ht="32.25" customHeight="1">
      <c r="A41" s="280" t="s">
        <v>101</v>
      </c>
      <c r="B41" s="116" t="s">
        <v>102</v>
      </c>
      <c r="C41" s="22" t="s">
        <v>148</v>
      </c>
      <c r="D41" s="224" t="s">
        <v>103</v>
      </c>
      <c r="E41" s="281"/>
    </row>
    <row r="42" spans="1:5" ht="15" customHeight="1">
      <c r="A42" s="272"/>
      <c r="B42" s="117"/>
      <c r="C42" s="117"/>
      <c r="D42" s="225"/>
      <c r="E42" s="282"/>
    </row>
    <row r="43" spans="1:5" ht="10.5" customHeight="1">
      <c r="A43" s="139" t="s">
        <v>104</v>
      </c>
      <c r="B43" s="139"/>
      <c r="C43" s="56"/>
      <c r="D43" s="254"/>
      <c r="E43" s="255"/>
    </row>
    <row r="44" spans="1:5" ht="10.5" customHeight="1">
      <c r="A44" s="145" t="s">
        <v>105</v>
      </c>
      <c r="B44" s="145"/>
      <c r="C44" s="208"/>
      <c r="D44" s="270"/>
      <c r="E44" s="271"/>
    </row>
    <row r="45" ht="7.5" customHeight="1">
      <c r="D45" s="4"/>
    </row>
    <row r="46" spans="1:5" ht="21" customHeight="1">
      <c r="A46" s="115" t="s">
        <v>106</v>
      </c>
      <c r="B46" s="46" t="s">
        <v>107</v>
      </c>
      <c r="C46" s="118" t="s">
        <v>172</v>
      </c>
      <c r="D46" s="118" t="s">
        <v>173</v>
      </c>
      <c r="E46" s="45" t="s">
        <v>108</v>
      </c>
    </row>
    <row r="47" spans="1:5" ht="11.25">
      <c r="A47" s="124" t="s">
        <v>171</v>
      </c>
      <c r="B47" s="155"/>
      <c r="C47" s="156"/>
      <c r="D47" s="156"/>
      <c r="E47" s="157"/>
    </row>
    <row r="48" spans="1:5" ht="11.25">
      <c r="A48" s="123" t="s">
        <v>109</v>
      </c>
      <c r="B48" s="203"/>
      <c r="C48" s="204"/>
      <c r="D48" s="204"/>
      <c r="E48" s="205"/>
    </row>
    <row r="49" spans="1:5" ht="10.5" customHeight="1">
      <c r="A49" s="132" t="s">
        <v>133</v>
      </c>
      <c r="B49" s="203">
        <v>0</v>
      </c>
      <c r="C49" s="204">
        <v>0</v>
      </c>
      <c r="D49" s="204">
        <v>0</v>
      </c>
      <c r="E49" s="205">
        <f>B49-C49-D49</f>
        <v>0</v>
      </c>
    </row>
    <row r="50" spans="1:5" ht="11.25">
      <c r="A50" s="123" t="s">
        <v>110</v>
      </c>
      <c r="B50" s="203"/>
      <c r="C50" s="204"/>
      <c r="D50" s="204"/>
      <c r="E50" s="205"/>
    </row>
    <row r="51" spans="1:5" ht="10.5" customHeight="1">
      <c r="A51" s="132" t="s">
        <v>133</v>
      </c>
      <c r="B51" s="203">
        <v>2108</v>
      </c>
      <c r="C51" s="204">
        <v>33</v>
      </c>
      <c r="D51" s="204">
        <v>1599</v>
      </c>
      <c r="E51" s="205">
        <f>B51-C51-D51</f>
        <v>476</v>
      </c>
    </row>
    <row r="52" spans="1:5" ht="11.25">
      <c r="A52" s="32" t="s">
        <v>1</v>
      </c>
      <c r="B52" s="206">
        <f>SUM(B49+B51)</f>
        <v>2108</v>
      </c>
      <c r="C52" s="206">
        <f>SUM(C49+C51)</f>
        <v>33</v>
      </c>
      <c r="D52" s="209">
        <f>SUM(D49+D51)</f>
        <v>1599</v>
      </c>
      <c r="E52" s="210">
        <f>SUM(E49+E51)</f>
        <v>476</v>
      </c>
    </row>
    <row r="53" spans="4:6" ht="7.5" customHeight="1">
      <c r="D53" s="4"/>
      <c r="F53" s="3"/>
    </row>
    <row r="54" spans="1:6" ht="11.25" customHeight="1">
      <c r="A54" s="261" t="s">
        <v>137</v>
      </c>
      <c r="B54" s="62" t="s">
        <v>150</v>
      </c>
      <c r="C54" s="238" t="s">
        <v>111</v>
      </c>
      <c r="D54" s="239"/>
      <c r="E54" s="239"/>
      <c r="F54" s="3"/>
    </row>
    <row r="55" spans="1:6" ht="21" customHeight="1">
      <c r="A55" s="272"/>
      <c r="B55" s="51" t="s">
        <v>154</v>
      </c>
      <c r="C55" s="117" t="s">
        <v>112</v>
      </c>
      <c r="D55" s="264" t="s">
        <v>113</v>
      </c>
      <c r="E55" s="265"/>
      <c r="F55" s="3"/>
    </row>
    <row r="56" spans="1:6" ht="10.5" customHeight="1">
      <c r="A56" s="150" t="s">
        <v>152</v>
      </c>
      <c r="B56" s="150"/>
      <c r="C56" s="119" t="s">
        <v>153</v>
      </c>
      <c r="D56" s="266"/>
      <c r="E56" s="267"/>
      <c r="F56" s="3"/>
    </row>
    <row r="57" spans="1:6" ht="10.5" customHeight="1">
      <c r="A57" s="150" t="s">
        <v>114</v>
      </c>
      <c r="B57" s="150"/>
      <c r="C57" s="119">
        <v>0.6</v>
      </c>
      <c r="D57" s="268"/>
      <c r="E57" s="269"/>
      <c r="F57" s="3"/>
    </row>
    <row r="58" spans="1:6" ht="10.5" customHeight="1">
      <c r="A58" s="151" t="s">
        <v>115</v>
      </c>
      <c r="B58" s="151"/>
      <c r="C58" s="120">
        <v>0.6</v>
      </c>
      <c r="D58" s="252"/>
      <c r="E58" s="253"/>
      <c r="F58" s="3"/>
    </row>
    <row r="59" spans="1:6" ht="7.5" customHeight="1">
      <c r="A59" s="152"/>
      <c r="B59" s="152"/>
      <c r="C59" s="130"/>
      <c r="D59" s="131"/>
      <c r="E59" s="131"/>
      <c r="F59" s="3"/>
    </row>
    <row r="60" spans="1:6" ht="9.75" customHeight="1">
      <c r="A60" s="109" t="s">
        <v>151</v>
      </c>
      <c r="B60" s="238" t="s">
        <v>117</v>
      </c>
      <c r="C60" s="221"/>
      <c r="D60" s="238" t="s">
        <v>118</v>
      </c>
      <c r="E60" s="239"/>
      <c r="F60" s="3"/>
    </row>
    <row r="61" spans="1:6" ht="11.25">
      <c r="A61" s="153" t="s">
        <v>119</v>
      </c>
      <c r="B61" s="260"/>
      <c r="C61" s="261"/>
      <c r="D61" s="254"/>
      <c r="E61" s="255"/>
      <c r="F61" s="3"/>
    </row>
    <row r="62" spans="1:6" ht="11.25">
      <c r="A62" s="151" t="s">
        <v>120</v>
      </c>
      <c r="B62" s="256"/>
      <c r="C62" s="257"/>
      <c r="D62" s="258"/>
      <c r="E62" s="259"/>
      <c r="F62" s="3"/>
    </row>
    <row r="63" spans="4:6" ht="7.5" customHeight="1">
      <c r="D63" s="4"/>
      <c r="F63" s="3"/>
    </row>
    <row r="64" spans="1:6" ht="20.25" customHeight="1">
      <c r="A64" s="115" t="s">
        <v>144</v>
      </c>
      <c r="B64" s="21" t="s">
        <v>145</v>
      </c>
      <c r="C64" s="74" t="s">
        <v>146</v>
      </c>
      <c r="D64" s="138" t="s">
        <v>134</v>
      </c>
      <c r="E64" s="44" t="s">
        <v>121</v>
      </c>
      <c r="F64" s="3"/>
    </row>
    <row r="65" spans="1:6" ht="10.5" customHeight="1">
      <c r="A65" s="122" t="s">
        <v>139</v>
      </c>
      <c r="B65" s="27"/>
      <c r="C65" s="71"/>
      <c r="D65" s="27"/>
      <c r="E65" s="54"/>
      <c r="F65" s="3"/>
    </row>
    <row r="66" spans="1:6" ht="10.5" customHeight="1">
      <c r="A66" s="139" t="s">
        <v>131</v>
      </c>
      <c r="B66" s="35"/>
      <c r="C66" s="11"/>
      <c r="D66" s="35"/>
      <c r="E66" s="28"/>
      <c r="F66" s="3"/>
    </row>
    <row r="67" spans="1:6" ht="10.5" customHeight="1">
      <c r="A67" s="139" t="s">
        <v>132</v>
      </c>
      <c r="B67" s="35"/>
      <c r="C67" s="11"/>
      <c r="D67" s="35"/>
      <c r="E67" s="28"/>
      <c r="F67" s="3"/>
    </row>
    <row r="68" spans="1:6" ht="10.5" customHeight="1">
      <c r="A68" s="139" t="s">
        <v>100</v>
      </c>
      <c r="B68" s="35"/>
      <c r="C68" s="11"/>
      <c r="D68" s="35"/>
      <c r="E68" s="28"/>
      <c r="F68" s="3"/>
    </row>
    <row r="69" spans="1:6" ht="10.5" customHeight="1">
      <c r="A69" s="149" t="s">
        <v>140</v>
      </c>
      <c r="B69" s="35"/>
      <c r="C69" s="11"/>
      <c r="D69" s="35"/>
      <c r="E69" s="28"/>
      <c r="F69" s="3"/>
    </row>
    <row r="70" spans="1:6" ht="10.5" customHeight="1">
      <c r="A70" s="139" t="s">
        <v>141</v>
      </c>
      <c r="B70" s="35"/>
      <c r="C70" s="11"/>
      <c r="D70" s="35"/>
      <c r="E70" s="28"/>
      <c r="F70" s="3"/>
    </row>
    <row r="71" spans="1:6" ht="10.5" customHeight="1">
      <c r="A71" s="139" t="s">
        <v>142</v>
      </c>
      <c r="B71" s="35"/>
      <c r="C71" s="11"/>
      <c r="D71" s="35"/>
      <c r="E71" s="28"/>
      <c r="F71" s="3"/>
    </row>
    <row r="72" spans="1:6" ht="10.5" customHeight="1">
      <c r="A72" s="145" t="s">
        <v>143</v>
      </c>
      <c r="B72" s="36"/>
      <c r="C72" s="60"/>
      <c r="D72" s="36"/>
      <c r="E72" s="31"/>
      <c r="F72" s="3"/>
    </row>
    <row r="73" spans="1:6" ht="6.75" customHeight="1">
      <c r="A73" s="147"/>
      <c r="B73" s="39"/>
      <c r="C73" s="59"/>
      <c r="D73" s="3"/>
      <c r="E73" s="3"/>
      <c r="F73" s="3"/>
    </row>
    <row r="74" spans="1:6" ht="12" customHeight="1">
      <c r="A74" s="115" t="s">
        <v>122</v>
      </c>
      <c r="B74" s="238" t="s">
        <v>117</v>
      </c>
      <c r="C74" s="221"/>
      <c r="D74" s="238" t="s">
        <v>118</v>
      </c>
      <c r="E74" s="239"/>
      <c r="F74" s="3"/>
    </row>
    <row r="75" spans="1:6" ht="10.5" customHeight="1">
      <c r="A75" s="150" t="s">
        <v>123</v>
      </c>
      <c r="B75" s="266"/>
      <c r="C75" s="273"/>
      <c r="D75" s="274"/>
      <c r="E75" s="275"/>
      <c r="F75" s="3"/>
    </row>
    <row r="76" spans="1:6" ht="10.5" customHeight="1">
      <c r="A76" s="151" t="s">
        <v>124</v>
      </c>
      <c r="B76" s="276"/>
      <c r="C76" s="277"/>
      <c r="D76" s="262"/>
      <c r="E76" s="263"/>
      <c r="F76" s="3"/>
    </row>
    <row r="77" spans="1:6" ht="9" customHeight="1">
      <c r="A77" s="147"/>
      <c r="B77" s="39"/>
      <c r="D77" s="4"/>
      <c r="F77" s="3"/>
    </row>
    <row r="78" spans="1:6" ht="11.25">
      <c r="A78" s="261" t="s">
        <v>81</v>
      </c>
      <c r="B78" s="62" t="s">
        <v>150</v>
      </c>
      <c r="C78" s="238" t="s">
        <v>116</v>
      </c>
      <c r="D78" s="239"/>
      <c r="E78" s="239"/>
      <c r="F78" s="3"/>
    </row>
    <row r="79" spans="1:6" ht="21" customHeight="1">
      <c r="A79" s="272"/>
      <c r="B79" s="51" t="s">
        <v>147</v>
      </c>
      <c r="C79" s="117" t="s">
        <v>112</v>
      </c>
      <c r="D79" s="238" t="s">
        <v>149</v>
      </c>
      <c r="E79" s="239"/>
      <c r="F79" s="3"/>
    </row>
    <row r="80" spans="1:6" ht="10.5" customHeight="1">
      <c r="A80" s="154" t="s">
        <v>136</v>
      </c>
      <c r="B80" s="154"/>
      <c r="C80" s="121"/>
      <c r="D80" s="215"/>
      <c r="E80" s="216"/>
      <c r="F80" s="3"/>
    </row>
    <row r="81" spans="1:6" ht="12.75">
      <c r="A81" s="94" t="s">
        <v>174</v>
      </c>
      <c r="F81" s="3"/>
    </row>
    <row r="90" ht="12.75">
      <c r="A90" s="137" t="s">
        <v>184</v>
      </c>
    </row>
    <row r="91" ht="12.75">
      <c r="A91" s="137" t="s">
        <v>183</v>
      </c>
    </row>
  </sheetData>
  <mergeCells count="78">
    <mergeCell ref="A6:E6"/>
    <mergeCell ref="A7:E7"/>
    <mergeCell ref="A8:E8"/>
    <mergeCell ref="A9:E9"/>
    <mergeCell ref="B11:C11"/>
    <mergeCell ref="D11:E11"/>
    <mergeCell ref="B14:C14"/>
    <mergeCell ref="D14:E14"/>
    <mergeCell ref="B12:C12"/>
    <mergeCell ref="B13:C13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4:C24"/>
    <mergeCell ref="D24:E24"/>
    <mergeCell ref="B25:C25"/>
    <mergeCell ref="D25:E25"/>
    <mergeCell ref="B26:C26"/>
    <mergeCell ref="D26:E26"/>
    <mergeCell ref="B28:C28"/>
    <mergeCell ref="D28:E28"/>
    <mergeCell ref="B29:C29"/>
    <mergeCell ref="D29:E29"/>
    <mergeCell ref="B31:C31"/>
    <mergeCell ref="D31:E31"/>
    <mergeCell ref="B39:C39"/>
    <mergeCell ref="B33:C33"/>
    <mergeCell ref="D33:E33"/>
    <mergeCell ref="B34:C34"/>
    <mergeCell ref="D34:E34"/>
    <mergeCell ref="D76:E76"/>
    <mergeCell ref="B35:C35"/>
    <mergeCell ref="D35:E35"/>
    <mergeCell ref="A41:A42"/>
    <mergeCell ref="D41:E41"/>
    <mergeCell ref="D42:E42"/>
    <mergeCell ref="B37:C37"/>
    <mergeCell ref="D36:E36"/>
    <mergeCell ref="D37:E37"/>
    <mergeCell ref="D38:E38"/>
    <mergeCell ref="D44:E44"/>
    <mergeCell ref="A78:A79"/>
    <mergeCell ref="C78:E78"/>
    <mergeCell ref="A54:A55"/>
    <mergeCell ref="C54:E54"/>
    <mergeCell ref="B74:C74"/>
    <mergeCell ref="D74:E74"/>
    <mergeCell ref="B75:C75"/>
    <mergeCell ref="D75:E75"/>
    <mergeCell ref="B76:C76"/>
    <mergeCell ref="B60:C60"/>
    <mergeCell ref="D60:E60"/>
    <mergeCell ref="D55:E55"/>
    <mergeCell ref="D56:E56"/>
    <mergeCell ref="D57:E57"/>
    <mergeCell ref="D79:E79"/>
    <mergeCell ref="D80:E80"/>
    <mergeCell ref="B38:C38"/>
    <mergeCell ref="D58:E58"/>
    <mergeCell ref="D43:E43"/>
    <mergeCell ref="B62:C62"/>
    <mergeCell ref="D62:E62"/>
    <mergeCell ref="B61:C61"/>
    <mergeCell ref="D61:E61"/>
    <mergeCell ref="D39:E3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Integrada</dc:creator>
  <cp:keywords/>
  <dc:description/>
  <cp:lastModifiedBy>coordfin</cp:lastModifiedBy>
  <cp:lastPrinted>2006-05-25T13:24:36Z</cp:lastPrinted>
  <dcterms:created xsi:type="dcterms:W3CDTF">1997-06-17T20:01:54Z</dcterms:created>
  <dcterms:modified xsi:type="dcterms:W3CDTF">2003-10-16T12:41:52Z</dcterms:modified>
  <cp:category/>
  <cp:version/>
  <cp:contentType/>
  <cp:contentStatus/>
</cp:coreProperties>
</file>